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showInkAnnotation="0"/>
  <mc:AlternateContent xmlns:mc="http://schemas.openxmlformats.org/markup-compatibility/2006">
    <mc:Choice Requires="x15">
      <x15ac:absPath xmlns:x15ac="http://schemas.microsoft.com/office/spreadsheetml/2010/11/ac" url="https://dvagovau.sharepoint.com/sites/ClaimsandWorkforceReport-Group/Shared Documents/General/Web Report - December 2025/"/>
    </mc:Choice>
  </mc:AlternateContent>
  <xr:revisionPtr revIDLastSave="0" documentId="8_{B82D5A72-9263-4FC7-B0CB-D1439133D21A}" xr6:coauthVersionLast="47" xr6:coauthVersionMax="47" xr10:uidLastSave="{00000000-0000-0000-0000-000000000000}"/>
  <bookViews>
    <workbookView xWindow="-120" yWindow="-120" windowWidth="29040" windowHeight="15840" tabRatio="729" xr2:uid="{00000000-000D-0000-FFFF-FFFF00000000}"/>
  </bookViews>
  <sheets>
    <sheet name="Index" sheetId="21" r:id="rId1"/>
    <sheet name="Claims Intake" sheetId="14" r:id="rId2"/>
    <sheet name="Unallocated Claims" sheetId="24" r:id="rId3"/>
    <sheet name="unalloc age grp" sheetId="25" state="hidden" r:id="rId4"/>
    <sheet name="Claims Being Processed" sheetId="15" r:id="rId5"/>
    <sheet name="Determinations" sheetId="16" r:id="rId6"/>
    <sheet name="Time Taken to Process" sheetId="17" r:id="rId7"/>
    <sheet name="Conditions" sheetId="18" r:id="rId8"/>
    <sheet name="Acceptance Rates " sheetId="19" r:id="rId9"/>
    <sheet name="graph data" sheetId="22" state="hidden" r:id="rId10"/>
  </sheets>
  <externalReferences>
    <externalReference r:id="rId11"/>
  </externalReferences>
  <definedNames>
    <definedName name="Age_distribution_of_all_claims_on_hand​" localSheetId="4">'Claims Being Processed'!$A$61</definedName>
    <definedName name="Age_distribution_of_Claims_being_processed​" localSheetId="4">'Claims Being Processed'!#REF!</definedName>
    <definedName name="Age_distribution_of_claims_unallocated​__Calendar_days" localSheetId="2">'Unallocated Claims'!$A$47</definedName>
    <definedName name="Age_distribution_of_claims_unallocated​__Calendar_days">'Claims Intake'!#REF!</definedName>
    <definedName name="Age_distribution_of_Determinations_2" localSheetId="5">Determinations!$A$44</definedName>
    <definedName name="Age_distribution_of_unallocated_claims" localSheetId="2">'Unallocated Claims'!#REF!</definedName>
    <definedName name="Age_distribution_of_unallocated_claims">'Claims Intake'!#REF!</definedName>
    <definedName name="Average_time_taken_to_register_2" localSheetId="2">'Unallocated Claims'!#REF!</definedName>
    <definedName name="Average_time_taken_to_register_2">'Claims Intake'!#REF!</definedName>
    <definedName name="Claim_Acceptance_Rates">'Acceptance Rates '!#REF!</definedName>
    <definedName name="Claim_Acceptance_rates_and_Lodgement_Channel" localSheetId="8">'Acceptance Rates '!$A$36</definedName>
    <definedName name="Claims_being_Processed​">'Claims Being Processed'!$A$25</definedName>
    <definedName name="Claims_on_hand​_1" localSheetId="4">'Claims Being Processed'!$A$42</definedName>
    <definedName name="Claims_unallocated" localSheetId="2">'Unallocated Claims'!$A$29</definedName>
    <definedName name="Claims_unallocated">'Claims Intake'!#REF!</definedName>
    <definedName name="Claims_unallocated_FYTD" localSheetId="2">'Unallocated Claims'!$A$29</definedName>
    <definedName name="Claims_unallocated_FYTD">'Claims Intake'!#REF!</definedName>
    <definedName name="Condidtions_total_time_to_process__calendar_days" localSheetId="7">Conditions!#REF!</definedName>
    <definedName name="Condition__determined_1" localSheetId="7">Conditions!$A$41</definedName>
    <definedName name="Condition_Acceptance_Rates" localSheetId="8">'Acceptance Rates '!$A$26</definedName>
    <definedName name="Conditions_being_processed_by_an" localSheetId="7">Conditions!#REF!</definedName>
    <definedName name="Conditions_On_hand" localSheetId="7">Conditions!$A$32</definedName>
    <definedName name="Conditions_total_time_to_process__calendar_days">Conditions!#REF!</definedName>
    <definedName name="Conditions_unallocated" localSheetId="7">Conditions!#REF!</definedName>
    <definedName name="Determinations___Claims​" localSheetId="5">Determinations!$A$27</definedName>
    <definedName name="ID" localSheetId="8" hidden="1">"f0eda054-1a36-4173-b728-021a88fd2d24"</definedName>
    <definedName name="ID" localSheetId="4" hidden="1">"f5fc1b77-b4d6-4e2c-bf66-1d58ce7d0cc2"</definedName>
    <definedName name="ID" localSheetId="1" hidden="1">"d018ccdb-d703-44b7-90de-bd6e6e25c8ad"</definedName>
    <definedName name="ID" localSheetId="7" hidden="1">"2ed8f1be-9cf0-4a23-9903-3f271c3dab28"</definedName>
    <definedName name="ID" localSheetId="5" hidden="1">"dfbf2c40-b6ce-41e9-bb41-6326c43de250"</definedName>
    <definedName name="ID" localSheetId="9" hidden="1">"b27d39d7-5452-47a8-a917-1f2a7de8ae8a"</definedName>
    <definedName name="ID" localSheetId="0" hidden="1">"35458439-81cf-4e63-9d29-252572b6b753"</definedName>
    <definedName name="ID" localSheetId="6" hidden="1">"f2c4e61e-55e5-4554-abf8-038dc5cdcc8d"</definedName>
    <definedName name="ID" localSheetId="2" hidden="1">"d018ccdb-d703-44b7-90de-bd6e6e25c8ad"</definedName>
    <definedName name="Incoming_claims" localSheetId="8">#REF!</definedName>
    <definedName name="Incoming_Claims" localSheetId="2">'Unallocated Claims'!#REF!</definedName>
    <definedName name="Incoming_Claims">'Claims Intake'!$A$23</definedName>
    <definedName name="Incoming_claims_FYTD_2023_2024" localSheetId="2">'Unallocated Claims'!#REF!</definedName>
    <definedName name="Incoming_claims_FYTD_2023_2024">'Claims Intake'!$A$23</definedName>
    <definedName name="Incoming_condidtions_claimed" localSheetId="7">Conditions!$A$23</definedName>
    <definedName name="Incoming_Conditions">Conditions!$A$23</definedName>
    <definedName name="Incoming_Conditions_Claimed" localSheetId="7">Conditions!$A$23</definedName>
    <definedName name="Margin">[1]M_Control_Ref!$W$11</definedName>
    <definedName name="Time_taken_register">'Time Taken to Process'!#REF!</definedName>
    <definedName name="Time_taken_to_allocate" localSheetId="6">'Time Taken to Process'!$A$30</definedName>
    <definedName name="Time_taken_to_allocate" localSheetId="2">'Unallocated Claims'!#REF!</definedName>
    <definedName name="Time_taken_to_allocate">'Claims Intake'!#REF!</definedName>
    <definedName name="Time_taken_to_process_conditions">'Time Taken to Process'!$A$46</definedName>
    <definedName name="Time_taken_to_register" localSheetId="6">'Time Taken to Process'!$A$23</definedName>
    <definedName name="Time_to_taken_to_investigate_and_determine" localSheetId="6">'Time Taken to Process'!#REF!</definedName>
    <definedName name="Time_with_a_DVA_officer">'Time Taken to Process'!#REF!</definedName>
    <definedName name="Total_Time_taken_to_Process" localSheetId="6">'Time Taken to Process'!#REF!</definedName>
    <definedName name="Total_time_to_process___Conditions" localSheetId="6">'Time Taken to Process'!$A$45</definedName>
    <definedName name="Unallocated_claims" localSheetId="2">'Unallocated Claims'!$A$29</definedName>
    <definedName name="Unallocated_claims">'Claims Intake'!#REF!</definedName>
    <definedName name="Unallocated_claims_FYTD" localSheetId="2">'Unallocated Claims'!$A$29</definedName>
    <definedName name="Unallocated_claims_FYTD">'Claims Intake'!#REF!</definedName>
  </definedNames>
  <calcPr calcId="191028"/>
  <customWorkbookViews>
    <customWorkbookView name="Davis, Jason - Personal View" guid="{4B44097A-F0F9-4134-B1E9-4AC3B7353331}" mergeInterval="0" personalView="1" maximized="1" xWindow="-1928" yWindow="10" windowWidth="1936" windowHeight="1056" tabRatio="870" activeSheetId="3"/>
    <customWorkbookView name="Walton, Alex - Personal View" guid="{46877CD0-5E93-4DEC-A6AE-C580516D7FE1}" mergeInterval="0" personalView="1" maximized="1" xWindow="-8" yWindow="-8" windowWidth="1936" windowHeight="1056" tabRatio="932" activeSheetId="5"/>
    <customWorkbookView name="Dimitriou, Con - Personal View" guid="{D5245A09-437E-4DDF-BE5D-8525B08915E3}" mergeInterval="0" personalView="1" maximized="1" xWindow="-13" yWindow="-13" windowWidth="2762" windowHeight="1770" tabRatio="932" activeSheetId="3"/>
    <customWorkbookView name="Chen, Shuelin - Personal View" guid="{D4A34A1E-88EA-4D20-B2D2-32028AA61AC6}" mergeInterval="0" personalView="1" maximized="1" xWindow="-2891" yWindow="-11" windowWidth="2902" windowHeight="1582" tabRatio="870" activeSheetId="7"/>
    <customWorkbookView name="Aslam, Farheen - Personal View" guid="{5AF62DFA-40D1-418A-9D9C-A86EBE4C67D7}" mergeInterval="0" personalView="1" maximized="1" xWindow="-9" yWindow="-9" windowWidth="2578" windowHeight="1408" tabRatio="932"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15" l="1"/>
  <c r="G72" i="15"/>
  <c r="F72" i="15"/>
  <c r="E72" i="15"/>
  <c r="D72" i="15"/>
  <c r="C72" i="15"/>
  <c r="B72" i="15"/>
  <c r="H71" i="15"/>
  <c r="G71" i="15"/>
  <c r="F71" i="15"/>
  <c r="E71" i="15"/>
  <c r="D71" i="15"/>
  <c r="C71" i="15"/>
  <c r="B71" i="15"/>
  <c r="H70" i="15"/>
  <c r="G70" i="15"/>
  <c r="F70" i="15"/>
  <c r="E70" i="15"/>
  <c r="D70" i="15"/>
  <c r="C70" i="15"/>
  <c r="B70" i="15"/>
  <c r="H69" i="15"/>
  <c r="G69" i="15"/>
  <c r="F69" i="15"/>
  <c r="E69" i="15"/>
  <c r="D69" i="15"/>
  <c r="C69" i="15"/>
  <c r="B69" i="15"/>
  <c r="H68" i="15"/>
  <c r="G68" i="15"/>
  <c r="F68" i="15"/>
  <c r="E68" i="15"/>
  <c r="D68" i="15"/>
  <c r="C68" i="15"/>
  <c r="B68" i="15"/>
  <c r="H67" i="15"/>
  <c r="G67" i="15"/>
  <c r="F67" i="15"/>
  <c r="E67" i="15"/>
  <c r="D67" i="15"/>
  <c r="C67" i="15"/>
  <c r="B67" i="15"/>
  <c r="H66" i="15"/>
  <c r="G66" i="15"/>
  <c r="F66" i="15"/>
  <c r="E66" i="15"/>
  <c r="D66" i="15"/>
  <c r="C66" i="15"/>
  <c r="B66" i="15"/>
  <c r="H65" i="15"/>
  <c r="G65" i="15"/>
  <c r="F65" i="15"/>
  <c r="E65" i="15"/>
  <c r="D65" i="15"/>
  <c r="C65" i="15"/>
  <c r="B65" i="15"/>
  <c r="H64" i="15"/>
  <c r="G64" i="15"/>
  <c r="F64" i="15"/>
  <c r="E64" i="15"/>
  <c r="D64" i="15"/>
  <c r="C64" i="15"/>
  <c r="B64" i="15"/>
  <c r="H63" i="15"/>
  <c r="G63" i="15"/>
  <c r="F63" i="15"/>
  <c r="E63" i="15"/>
  <c r="D63" i="15"/>
  <c r="C63" i="15"/>
  <c r="B63" i="15"/>
  <c r="H62" i="15"/>
  <c r="G62" i="15"/>
  <c r="F62" i="15"/>
  <c r="E62" i="15"/>
  <c r="D62" i="15"/>
  <c r="C62" i="15"/>
  <c r="B62" i="15"/>
  <c r="H54" i="16"/>
  <c r="G54" i="16"/>
  <c r="F54" i="16"/>
  <c r="E54" i="16"/>
  <c r="D54" i="16"/>
  <c r="C54" i="16"/>
  <c r="B54" i="16"/>
  <c r="H53" i="16"/>
  <c r="G53" i="16"/>
  <c r="F53" i="16"/>
  <c r="E53" i="16"/>
  <c r="D53" i="16"/>
  <c r="C53" i="16"/>
  <c r="B53" i="16"/>
  <c r="H52" i="16"/>
  <c r="G52" i="16"/>
  <c r="F52" i="16"/>
  <c r="E52" i="16"/>
  <c r="D52" i="16"/>
  <c r="C52" i="16"/>
  <c r="B52" i="16"/>
  <c r="H51" i="16"/>
  <c r="G51" i="16"/>
  <c r="F51" i="16"/>
  <c r="E51" i="16"/>
  <c r="D51" i="16"/>
  <c r="C51" i="16"/>
  <c r="B51" i="16"/>
  <c r="H50" i="16"/>
  <c r="G50" i="16"/>
  <c r="F50" i="16"/>
  <c r="E50" i="16"/>
  <c r="D50" i="16"/>
  <c r="C50" i="16"/>
  <c r="B50" i="16"/>
  <c r="H49" i="16"/>
  <c r="G49" i="16"/>
  <c r="F49" i="16"/>
  <c r="E49" i="16"/>
  <c r="D49" i="16"/>
  <c r="C49" i="16"/>
  <c r="B49" i="16"/>
  <c r="H48" i="16"/>
  <c r="G48" i="16"/>
  <c r="F48" i="16"/>
  <c r="E48" i="16"/>
  <c r="D48" i="16"/>
  <c r="C48" i="16"/>
  <c r="B48" i="16"/>
  <c r="H47" i="16"/>
  <c r="G47" i="16"/>
  <c r="F47" i="16"/>
  <c r="E47" i="16"/>
  <c r="D47" i="16"/>
  <c r="C47" i="16"/>
  <c r="B47" i="16"/>
  <c r="H46" i="16"/>
  <c r="G46" i="16"/>
  <c r="F46" i="16"/>
  <c r="E46" i="16"/>
  <c r="D46" i="16"/>
  <c r="C46" i="16"/>
  <c r="B46" i="16"/>
  <c r="S39" i="16" l="1"/>
  <c r="S35" i="16"/>
  <c r="S32" i="16"/>
  <c r="Q39" i="16"/>
  <c r="P39" i="16"/>
  <c r="K39" i="16"/>
  <c r="P35" i="16"/>
  <c r="O35" i="16"/>
  <c r="N35" i="16"/>
  <c r="M35" i="16"/>
  <c r="L35" i="16"/>
  <c r="K35" i="16"/>
  <c r="J35" i="16"/>
  <c r="I35" i="16"/>
  <c r="H35" i="16"/>
  <c r="G35" i="16"/>
  <c r="F35" i="16"/>
  <c r="E35" i="16"/>
  <c r="P32" i="16"/>
  <c r="O32" i="16"/>
  <c r="O39" i="16" s="1"/>
  <c r="N32" i="16"/>
  <c r="M32" i="16"/>
  <c r="L32" i="16"/>
  <c r="L39" i="16" s="1"/>
  <c r="K32" i="16"/>
  <c r="J32" i="16"/>
  <c r="I32" i="16"/>
  <c r="H32" i="16"/>
  <c r="H39" i="16" s="1"/>
  <c r="G32" i="16"/>
  <c r="F32" i="16"/>
  <c r="E32" i="16"/>
  <c r="P52" i="15"/>
  <c r="O52" i="15"/>
  <c r="N52" i="15"/>
  <c r="M52" i="15"/>
  <c r="L52" i="15"/>
  <c r="K52" i="15"/>
  <c r="J52" i="15"/>
  <c r="I52" i="15"/>
  <c r="H52" i="15"/>
  <c r="G52" i="15"/>
  <c r="F52" i="15"/>
  <c r="E52" i="15"/>
  <c r="P49" i="15"/>
  <c r="O49" i="15"/>
  <c r="N49" i="15"/>
  <c r="M49" i="15"/>
  <c r="L49" i="15"/>
  <c r="K49" i="15"/>
  <c r="J49" i="15"/>
  <c r="I49" i="15"/>
  <c r="H49" i="15"/>
  <c r="G49" i="15"/>
  <c r="F49" i="15"/>
  <c r="E49" i="15"/>
  <c r="P35" i="15"/>
  <c r="O35" i="15"/>
  <c r="N35" i="15"/>
  <c r="M35" i="15"/>
  <c r="L35" i="15"/>
  <c r="K35" i="15"/>
  <c r="J35" i="15"/>
  <c r="I35" i="15"/>
  <c r="H35" i="15"/>
  <c r="G35" i="15"/>
  <c r="F35" i="15"/>
  <c r="E35" i="15"/>
  <c r="P32" i="15"/>
  <c r="R32" i="15" s="1"/>
  <c r="O32" i="15"/>
  <c r="N32" i="15"/>
  <c r="M32" i="15"/>
  <c r="L32" i="15"/>
  <c r="K32" i="15"/>
  <c r="J32" i="15"/>
  <c r="I32" i="15"/>
  <c r="H32" i="15"/>
  <c r="G32" i="15"/>
  <c r="F32" i="15"/>
  <c r="E32" i="15"/>
  <c r="T38" i="16"/>
  <c r="T37" i="16"/>
  <c r="T36" i="16"/>
  <c r="T34" i="16"/>
  <c r="T31" i="16"/>
  <c r="T30" i="16"/>
  <c r="T29" i="16"/>
  <c r="T28" i="16"/>
  <c r="C32" i="16"/>
  <c r="C35" i="16"/>
  <c r="C39" i="16"/>
  <c r="B32" i="16"/>
  <c r="B35" i="16"/>
  <c r="B39" i="16"/>
  <c r="D49" i="15"/>
  <c r="D52" i="15"/>
  <c r="C49" i="15"/>
  <c r="C52" i="15"/>
  <c r="C56" i="15" s="1"/>
  <c r="B49" i="15"/>
  <c r="B52" i="15"/>
  <c r="H73" i="15"/>
  <c r="G73" i="15"/>
  <c r="F73" i="15"/>
  <c r="E73" i="15"/>
  <c r="D73" i="15"/>
  <c r="C73" i="15"/>
  <c r="B73" i="15"/>
  <c r="C32" i="15"/>
  <c r="C35" i="15"/>
  <c r="B32" i="15"/>
  <c r="B35" i="15"/>
  <c r="H55" i="16"/>
  <c r="G55" i="16"/>
  <c r="F55" i="16"/>
  <c r="E55" i="16"/>
  <c r="D55" i="16"/>
  <c r="C55" i="16"/>
  <c r="B55" i="16"/>
  <c r="R38" i="15"/>
  <c r="R37" i="15"/>
  <c r="R36" i="15"/>
  <c r="R34" i="15"/>
  <c r="R33" i="15"/>
  <c r="R31" i="15"/>
  <c r="R30" i="15"/>
  <c r="R29" i="15"/>
  <c r="R28" i="15"/>
  <c r="R27" i="15"/>
  <c r="R26" i="15"/>
  <c r="T33" i="16"/>
  <c r="I56" i="15" l="1"/>
  <c r="J56" i="15"/>
  <c r="N39" i="15"/>
  <c r="O39" i="15"/>
  <c r="M39" i="15"/>
  <c r="L56" i="15"/>
  <c r="K56" i="15"/>
  <c r="E39" i="16"/>
  <c r="T35" i="16"/>
  <c r="F39" i="16"/>
  <c r="G39" i="16"/>
  <c r="I39" i="16"/>
  <c r="M39" i="16"/>
  <c r="J39" i="16"/>
  <c r="N39" i="16"/>
  <c r="T32" i="16"/>
  <c r="F56" i="15"/>
  <c r="L39" i="15"/>
  <c r="H56" i="15"/>
  <c r="N56" i="15"/>
  <c r="O56" i="15"/>
  <c r="P56" i="15"/>
  <c r="D56" i="15"/>
  <c r="R35" i="15"/>
  <c r="G56" i="15"/>
  <c r="M56" i="15"/>
  <c r="I39" i="15"/>
  <c r="E56" i="15"/>
  <c r="B39" i="15"/>
  <c r="J39" i="15"/>
  <c r="F39" i="15"/>
  <c r="G39" i="15"/>
  <c r="H39" i="15"/>
  <c r="E39" i="15"/>
  <c r="P39" i="15"/>
  <c r="C39" i="15"/>
  <c r="B56" i="15"/>
  <c r="K39" i="15"/>
  <c r="T39" i="16" l="1"/>
  <c r="R39" i="15"/>
</calcChain>
</file>

<file path=xl/sharedStrings.xml><?xml version="1.0" encoding="utf-8"?>
<sst xmlns="http://schemas.openxmlformats.org/spreadsheetml/2006/main" count="647" uniqueCount="224">
  <si>
    <t xml:space="preserve"> </t>
  </si>
  <si>
    <t>Claims Received</t>
  </si>
  <si>
    <t>Claims received by DVA.</t>
  </si>
  <si>
    <t>Incoming claims - Net claims received</t>
  </si>
  <si>
    <t>Unallocated Claims</t>
  </si>
  <si>
    <t>Claims yet to be allocated</t>
  </si>
  <si>
    <t>Unallocated claims</t>
  </si>
  <si>
    <t>Age distribution of unallocated claims​</t>
  </si>
  <si>
    <t>Claims Processed</t>
  </si>
  <si>
    <t>Claims allocated to an officer for processing.</t>
  </si>
  <si>
    <t>Claims being Processed​</t>
  </si>
  <si>
    <t>Claims on hand​</t>
  </si>
  <si>
    <t>Age distribution of claims on hand​</t>
  </si>
  <si>
    <t xml:space="preserve">Determinations </t>
  </si>
  <si>
    <t xml:space="preserve">Claims determined by DVA.  A liability claim is determined once all conditions on that claim have been determined. </t>
  </si>
  <si>
    <t>Claim Determinations</t>
  </si>
  <si>
    <t>Age distribution of Determinations​</t>
  </si>
  <si>
    <t>Time taken to Process</t>
  </si>
  <si>
    <t xml:space="preserve">Reported in calendar days.  Time is measured from date of receipt to date of determination. The overall time taken to process includes periods external to the DVA process, eg time to obtain medical information. </t>
  </si>
  <si>
    <t>Time taken to allocate</t>
  </si>
  <si>
    <t>Time taken to process - Claims</t>
  </si>
  <si>
    <t>Conditions</t>
  </si>
  <si>
    <t>Reports the number of conditions determined across all Liability claims.</t>
  </si>
  <si>
    <t>Incoming Conditions - Net Conditions Received</t>
  </si>
  <si>
    <t>Conditions On Hand</t>
  </si>
  <si>
    <t>Conditions Determined</t>
  </si>
  <si>
    <t>Acceptance Rates</t>
  </si>
  <si>
    <t>Reports acceptance rates for conditions and claims determined in the period.</t>
  </si>
  <si>
    <t>Condition Acceptance Rates</t>
  </si>
  <si>
    <t>Claims Intake</t>
  </si>
  <si>
    <t>Incoming claims - Net claims intake</t>
  </si>
  <si>
    <t>Incoming claims</t>
  </si>
  <si>
    <t>2022-2023</t>
  </si>
  <si>
    <t>2023-2024</t>
  </si>
  <si>
    <t>2024-2025</t>
  </si>
  <si>
    <t>Current 
FYTD
(FY25-26)</t>
  </si>
  <si>
    <t>Last 
FYTD</t>
  </si>
  <si>
    <t>% change 
from last 
FYTD</t>
  </si>
  <si>
    <t>DRCA Initial Liability</t>
  </si>
  <si>
    <t>MRCA Initial Liability</t>
  </si>
  <si>
    <t>VEA Compensation Payment</t>
  </si>
  <si>
    <t xml:space="preserve">Dual Act IL (VEA/DRCA) </t>
  </si>
  <si>
    <t>Tri Act IL (MRCA/DRCA/VEA)</t>
  </si>
  <si>
    <t>VEA Application for Increase</t>
  </si>
  <si>
    <t>Total Initial Liability</t>
  </si>
  <si>
    <t>MRCA Permanent Impairment</t>
  </si>
  <si>
    <t>DRCA Permanent Impairment</t>
  </si>
  <si>
    <t>Total Permanent Impairment</t>
  </si>
  <si>
    <t>MRCA/DRCA Incapacity</t>
  </si>
  <si>
    <t>VEA War Widow</t>
  </si>
  <si>
    <t>MRCA/DRCA Death Compensation</t>
  </si>
  <si>
    <t>Total Compensation claims</t>
  </si>
  <si>
    <t>From January 2026, claims intake uses Registered Date which includes all claims registered in the system, where previously it counted claims received and not withdrawn in the same month</t>
  </si>
  <si>
    <t>Initial Liability</t>
  </si>
  <si>
    <r>
      <t>Age distribution of unallocated</t>
    </r>
    <r>
      <rPr>
        <sz val="11"/>
        <rFont val="Calibri"/>
        <family val="2"/>
      </rPr>
      <t xml:space="preserve">​ </t>
    </r>
    <r>
      <rPr>
        <b/>
        <sz val="11"/>
        <rFont val="Calibri"/>
        <family val="2"/>
      </rPr>
      <t xml:space="preserve">claims </t>
    </r>
    <r>
      <rPr>
        <sz val="11"/>
        <rFont val="Calibri"/>
        <family val="2"/>
      </rPr>
      <t xml:space="preserve">
(calendar days)</t>
    </r>
    <r>
      <rPr>
        <vertAlign val="superscript"/>
        <sz val="11"/>
        <rFont val="Calibri"/>
        <family val="2"/>
      </rPr>
      <t>2</t>
    </r>
  </si>
  <si>
    <t>As at 31 January 2026</t>
  </si>
  <si>
    <r>
      <t>0-100</t>
    </r>
    <r>
      <rPr>
        <sz val="11"/>
        <rFont val="Calibri"/>
        <family val="2"/>
      </rPr>
      <t>​</t>
    </r>
  </si>
  <si>
    <r>
      <t>101-200</t>
    </r>
    <r>
      <rPr>
        <sz val="11"/>
        <rFont val="Calibri"/>
        <family val="2"/>
      </rPr>
      <t>​</t>
    </r>
  </si>
  <si>
    <r>
      <t>201-300</t>
    </r>
    <r>
      <rPr>
        <sz val="11"/>
        <rFont val="Calibri"/>
        <family val="2"/>
      </rPr>
      <t>​</t>
    </r>
  </si>
  <si>
    <r>
      <t>301-400</t>
    </r>
    <r>
      <rPr>
        <sz val="11"/>
        <rFont val="Calibri"/>
        <family val="2"/>
      </rPr>
      <t>​</t>
    </r>
  </si>
  <si>
    <r>
      <t>401-600</t>
    </r>
    <r>
      <rPr>
        <sz val="11"/>
        <rFont val="Calibri"/>
        <family val="2"/>
      </rPr>
      <t>​</t>
    </r>
  </si>
  <si>
    <r>
      <t>601-800</t>
    </r>
    <r>
      <rPr>
        <sz val="11"/>
        <rFont val="Calibri"/>
        <family val="2"/>
      </rPr>
      <t>​</t>
    </r>
  </si>
  <si>
    <r>
      <t>800+</t>
    </r>
    <r>
      <rPr>
        <sz val="11"/>
        <rFont val="Calibri"/>
        <family val="2"/>
      </rPr>
      <t>​</t>
    </r>
  </si>
  <si>
    <r>
      <t>DRCA Initial Liability</t>
    </r>
    <r>
      <rPr>
        <sz val="11"/>
        <color rgb="FF808080"/>
        <rFont val="Calibri"/>
        <family val="2"/>
      </rPr>
      <t>​</t>
    </r>
  </si>
  <si>
    <r>
      <t>MRCA Initial Liability</t>
    </r>
    <r>
      <rPr>
        <sz val="11"/>
        <color rgb="FF808080"/>
        <rFont val="Calibri"/>
        <family val="2"/>
      </rPr>
      <t>​</t>
    </r>
  </si>
  <si>
    <r>
      <t>VEA Compensation Payment</t>
    </r>
    <r>
      <rPr>
        <sz val="11"/>
        <color rgb="FF808080"/>
        <rFont val="Calibri"/>
        <family val="2"/>
      </rPr>
      <t>​</t>
    </r>
  </si>
  <si>
    <r>
      <t>Dual Act IL (VEA/DRCA) </t>
    </r>
    <r>
      <rPr>
        <sz val="11"/>
        <color rgb="FF808080"/>
        <rFont val="Calibri"/>
        <family val="2"/>
      </rPr>
      <t>​</t>
    </r>
  </si>
  <si>
    <r>
      <t>Tri Act IL (MRCA/DRCA/VEA)</t>
    </r>
    <r>
      <rPr>
        <sz val="11"/>
        <color rgb="FF808080"/>
        <rFont val="Calibri"/>
        <family val="2"/>
      </rPr>
      <t>​</t>
    </r>
  </si>
  <si>
    <r>
      <t>VEA Application for Increase</t>
    </r>
    <r>
      <rPr>
        <sz val="11"/>
        <color rgb="FF808080"/>
        <rFont val="Calibri"/>
        <family val="2"/>
      </rPr>
      <t>​</t>
    </r>
  </si>
  <si>
    <r>
      <t>MRCA Permanent Impairment</t>
    </r>
    <r>
      <rPr>
        <sz val="11"/>
        <color rgb="FF808080"/>
        <rFont val="Calibri"/>
        <family val="2"/>
      </rPr>
      <t>​</t>
    </r>
  </si>
  <si>
    <r>
      <t>MRCA/DRCA Incapacity</t>
    </r>
    <r>
      <rPr>
        <sz val="11"/>
        <color rgb="FF808080"/>
        <rFont val="Calibri"/>
        <family val="2"/>
      </rPr>
      <t>​</t>
    </r>
  </si>
  <si>
    <r>
      <t>VEA War Widow</t>
    </r>
    <r>
      <rPr>
        <sz val="11"/>
        <color rgb="FF808080"/>
        <rFont val="Calibri"/>
        <family val="2"/>
      </rPr>
      <t>​</t>
    </r>
  </si>
  <si>
    <r>
      <t>MRCA/DRCA Death Compensation</t>
    </r>
    <r>
      <rPr>
        <sz val="11"/>
        <color rgb="FF808080"/>
        <rFont val="Calibri"/>
        <family val="2"/>
      </rPr>
      <t>​</t>
    </r>
  </si>
  <si>
    <r>
      <t>Total Compensation claims</t>
    </r>
    <r>
      <rPr>
        <sz val="11"/>
        <rFont val="Calibri"/>
        <family val="2"/>
      </rPr>
      <t>​</t>
    </r>
  </si>
  <si>
    <t>2. Represents number of unallocated claims at the end of the month in each age bracket.</t>
  </si>
  <si>
    <r>
      <t xml:space="preserve">Age distribution of unallocated​ claims </t>
    </r>
    <r>
      <rPr>
        <sz val="11"/>
        <rFont val="Calibri"/>
        <family val="2"/>
      </rPr>
      <t xml:space="preserve">
(calendar days)</t>
    </r>
    <r>
      <rPr>
        <vertAlign val="superscript"/>
        <sz val="11"/>
        <rFont val="Calibri"/>
        <family val="2"/>
      </rPr>
      <t>3</t>
    </r>
  </si>
  <si>
    <t>As at 31 January 2025​</t>
  </si>
  <si>
    <r>
      <t>MRCA Permanent Impairment</t>
    </r>
    <r>
      <rPr>
        <sz val="11"/>
        <color rgb="FF808080"/>
        <rFont val="Calibri"/>
        <family val="2"/>
      </rPr>
      <t>​</t>
    </r>
    <r>
      <rPr>
        <sz val="11"/>
        <color rgb="FF000000"/>
        <rFont val="Calibri"/>
        <family val="2"/>
      </rPr>
      <t>*</t>
    </r>
  </si>
  <si>
    <r>
      <t>DRCA Permanent Impairment</t>
    </r>
    <r>
      <rPr>
        <sz val="11"/>
        <color rgb="FF808080"/>
        <rFont val="Calibri"/>
        <family val="2"/>
      </rPr>
      <t>​</t>
    </r>
    <r>
      <rPr>
        <sz val="11"/>
        <color rgb="FF000000"/>
        <rFont val="Calibri"/>
        <family val="2"/>
      </rPr>
      <t>*</t>
    </r>
  </si>
  <si>
    <t>3. Represents number of unallocated claims at the end of the month in each age bracket.</t>
  </si>
  <si>
    <t>sheet_order</t>
  </si>
  <si>
    <t>report_location</t>
  </si>
  <si>
    <t>report_month</t>
  </si>
  <si>
    <t>item_sequence</t>
  </si>
  <si>
    <t>report_description</t>
  </si>
  <si>
    <t>onegrp</t>
  </si>
  <si>
    <t>twogrp</t>
  </si>
  <si>
    <t>threegrp</t>
  </si>
  <si>
    <t>fourgrp</t>
  </si>
  <si>
    <t>fivegrp</t>
  </si>
  <si>
    <t>sixgrp</t>
  </si>
  <si>
    <t>sevengrp</t>
  </si>
  <si>
    <t>Claims Awaiting Triage</t>
  </si>
  <si>
    <t>SRDP</t>
  </si>
  <si>
    <t>Determined</t>
  </si>
  <si>
    <t>month_name</t>
  </si>
  <si>
    <t>DRCA Initial Liability​</t>
  </si>
  <si>
    <t>DRCA Permanent Impairment​</t>
  </si>
  <si>
    <t>MRCA Initial Liability​</t>
  </si>
  <si>
    <t>MRCA Permanent Impairment​</t>
  </si>
  <si>
    <t>MRCA/DRCA Death Compensation​</t>
  </si>
  <si>
    <t>MRCA/DRCA Incapacity​</t>
  </si>
  <si>
    <t>VEA Application for Increase​</t>
  </si>
  <si>
    <t>VEA Compensation Payment​</t>
  </si>
  <si>
    <t>VEA War Widow​</t>
  </si>
  <si>
    <t>claims on hand</t>
  </si>
  <si>
    <t>Claims on hand</t>
  </si>
  <si>
    <t>Dual Act IL (VEA/DRCA) ​</t>
  </si>
  <si>
    <t>Tri Act IL (MRCA/DRCA/VEA)​</t>
  </si>
  <si>
    <t>% change from last month</t>
  </si>
  <si>
    <r>
      <t>Total Initial Liability</t>
    </r>
    <r>
      <rPr>
        <sz val="11"/>
        <rFont val="Calibri"/>
        <family val="2"/>
      </rPr>
      <t>​</t>
    </r>
  </si>
  <si>
    <r>
      <t>Total Permanent Impairment</t>
    </r>
    <r>
      <rPr>
        <sz val="11"/>
        <rFont val="Calibri"/>
        <family val="2"/>
      </rPr>
      <t>​</t>
    </r>
  </si>
  <si>
    <r>
      <t>Claims on hand</t>
    </r>
    <r>
      <rPr>
        <sz val="11"/>
        <rFont val="Calibri"/>
        <family val="2"/>
      </rPr>
      <t xml:space="preserve">​ </t>
    </r>
    <r>
      <rPr>
        <vertAlign val="superscript"/>
        <sz val="11"/>
        <rFont val="Calibri"/>
        <family val="2"/>
      </rPr>
      <t>3</t>
    </r>
  </si>
  <si>
    <t>3. Includes unallocated claims and claims being processed.</t>
  </si>
  <si>
    <r>
      <t xml:space="preserve">Age distribution of  claims on hand​ 
</t>
    </r>
    <r>
      <rPr>
        <sz val="11"/>
        <rFont val="Calibri"/>
        <family val="2"/>
      </rPr>
      <t>(calendar days)</t>
    </r>
    <r>
      <rPr>
        <vertAlign val="superscript"/>
        <sz val="11"/>
        <rFont val="Calibri"/>
        <family val="2"/>
      </rPr>
      <t>4</t>
    </r>
  </si>
  <si>
    <t>0-100​</t>
  </si>
  <si>
    <t>101-200​</t>
  </si>
  <si>
    <t>201-300​</t>
  </si>
  <si>
    <t>301-400​</t>
  </si>
  <si>
    <t>401-600​</t>
  </si>
  <si>
    <t>601-800​</t>
  </si>
  <si>
    <t>800+​</t>
  </si>
  <si>
    <t>4. Represents number of claims on hand at the end of the month in each age bracket.</t>
  </si>
  <si>
    <r>
      <t xml:space="preserve">Age distribution of  claims on hand​ 
</t>
    </r>
    <r>
      <rPr>
        <sz val="11"/>
        <rFont val="Calibri"/>
        <family val="2"/>
      </rPr>
      <t>(calendar days)</t>
    </r>
    <r>
      <rPr>
        <vertAlign val="superscript"/>
        <sz val="11"/>
        <rFont val="Calibri"/>
        <family val="2"/>
      </rPr>
      <t>5</t>
    </r>
  </si>
  <si>
    <t>5. Represents number of claims on hand at the end of the month in each age bracket.</t>
  </si>
  <si>
    <t>Average Days on Hand Profile - June 2022 to January 2026</t>
  </si>
  <si>
    <t>Month</t>
  </si>
  <si>
    <t>Claim Type</t>
  </si>
  <si>
    <t>Average Days on Hand</t>
  </si>
  <si>
    <t>MRCA IL</t>
  </si>
  <si>
    <t>MRCA PI</t>
  </si>
  <si>
    <t>Proportion of Claims by Age - MRCA IL - Days Old</t>
  </si>
  <si>
    <t>Days On Hand</t>
  </si>
  <si>
    <t>0 - 100</t>
  </si>
  <si>
    <t>101 - 200</t>
  </si>
  <si>
    <t>201 - 300</t>
  </si>
  <si>
    <t>301 - 400</t>
  </si>
  <si>
    <t>401 - 600</t>
  </si>
  <si>
    <t>601 - 800</t>
  </si>
  <si>
    <t>801 +</t>
  </si>
  <si>
    <t>Proportion of Claims by Age - MRCA PI - Days Old</t>
  </si>
  <si>
    <t>Determinations</t>
  </si>
  <si>
    <r>
      <t>Age distribution of Determinations</t>
    </r>
    <r>
      <rPr>
        <sz val="14"/>
        <color rgb="FFFF0000"/>
        <rFont val="Calibri"/>
        <family val="2"/>
        <scheme val="minor"/>
      </rPr>
      <t xml:space="preserve"> </t>
    </r>
    <r>
      <rPr>
        <sz val="14"/>
        <rFont val="Calibri"/>
        <family val="2"/>
        <scheme val="minor"/>
      </rPr>
      <t xml:space="preserve">(January 2026) </t>
    </r>
    <r>
      <rPr>
        <sz val="14"/>
        <color theme="1"/>
        <rFont val="Calibri"/>
        <family val="2"/>
        <scheme val="minor"/>
      </rPr>
      <t>- MRCA Initial Liability and DRCA Initial Liability</t>
    </r>
  </si>
  <si>
    <r>
      <t xml:space="preserve">Claim Determinations </t>
    </r>
    <r>
      <rPr>
        <sz val="11"/>
        <rFont val="Calibri"/>
        <family val="2"/>
      </rPr>
      <t>​</t>
    </r>
  </si>
  <si>
    <t xml:space="preserve">FYTD </t>
  </si>
  <si>
    <t>Last FYTD</t>
  </si>
  <si>
    <t>% change from last FYTD</t>
  </si>
  <si>
    <r>
      <t xml:space="preserve">DRCA Initial Liability </t>
    </r>
    <r>
      <rPr>
        <vertAlign val="superscript"/>
        <sz val="11"/>
        <rFont val="Calibri"/>
        <family val="2"/>
      </rPr>
      <t>​1</t>
    </r>
  </si>
  <si>
    <r>
      <t>MRCA Initial Liability​</t>
    </r>
    <r>
      <rPr>
        <vertAlign val="superscript"/>
        <sz val="11"/>
        <rFont val="Calibri"/>
        <family val="2"/>
      </rPr>
      <t xml:space="preserve"> 2</t>
    </r>
  </si>
  <si>
    <r>
      <t>Initial Liability claims determined</t>
    </r>
    <r>
      <rPr>
        <sz val="11"/>
        <rFont val="Calibri"/>
        <family val="2"/>
      </rPr>
      <t>​</t>
    </r>
  </si>
  <si>
    <r>
      <t>Permanent Impairment claims determined</t>
    </r>
    <r>
      <rPr>
        <sz val="11"/>
        <rFont val="Calibri"/>
        <family val="2"/>
      </rPr>
      <t>​</t>
    </r>
  </si>
  <si>
    <r>
      <t>Compensation claims determined</t>
    </r>
    <r>
      <rPr>
        <sz val="11"/>
        <rFont val="Calibri"/>
        <family val="2"/>
      </rPr>
      <t>​*</t>
    </r>
  </si>
  <si>
    <t>​1. Total claims decided under DRCA, including those that were received and on hand as a Dual Act or Tri Act claim.</t>
  </si>
  <si>
    <t>​2. Total claims decided under MRCA, including those that were received and on hand as a Tri Act claim.</t>
  </si>
  <si>
    <r>
      <t xml:space="preserve">Age distribution of determinations 
</t>
    </r>
    <r>
      <rPr>
        <sz val="11"/>
        <rFont val="Calibri"/>
        <family val="2"/>
      </rPr>
      <t>(calendar days)</t>
    </r>
    <r>
      <rPr>
        <b/>
        <vertAlign val="superscript"/>
        <sz val="11"/>
        <rFont val="Calibri"/>
        <family val="2"/>
      </rPr>
      <t>3</t>
    </r>
  </si>
  <si>
    <t>3. Represents number of claims determined in month in each age bracket.</t>
  </si>
  <si>
    <r>
      <t xml:space="preserve">Age distribution of determinations 
</t>
    </r>
    <r>
      <rPr>
        <sz val="11"/>
        <rFont val="Calibri"/>
        <family val="2"/>
      </rPr>
      <t>(calendar days)</t>
    </r>
    <r>
      <rPr>
        <vertAlign val="superscript"/>
        <sz val="11"/>
        <rFont val="Calibri"/>
        <family val="2"/>
      </rPr>
      <t>4</t>
    </r>
  </si>
  <si>
    <t>4. Represents number of claims determined in month in each age bracket.</t>
  </si>
  <si>
    <t>Time Taken</t>
  </si>
  <si>
    <r>
      <t>Time taken to allocate</t>
    </r>
    <r>
      <rPr>
        <vertAlign val="superscript"/>
        <sz val="11"/>
        <rFont val="Calibri"/>
        <family val="2"/>
        <scheme val="minor"/>
      </rPr>
      <t>1</t>
    </r>
    <r>
      <rPr>
        <b/>
        <sz val="11"/>
        <rFont val="Calibri"/>
        <family val="2"/>
        <scheme val="minor"/>
      </rPr>
      <t xml:space="preserve"> </t>
    </r>
    <r>
      <rPr>
        <sz val="11"/>
        <rFont val="Calibri"/>
        <family val="2"/>
        <scheme val="minor"/>
      </rPr>
      <t>(average time in calendar days)</t>
    </r>
  </si>
  <si>
    <t>Current 
FYTD</t>
  </si>
  <si>
    <t>Permanent Impairment</t>
  </si>
  <si>
    <t>Incapacity</t>
  </si>
  <si>
    <t>1. Time taken to allocate includes time taken to register</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</si>
  <si>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(average time in calendar days)</t>
    </r>
  </si>
  <si>
    <t>Target</t>
  </si>
  <si>
    <t>MRCA Incapacity</t>
  </si>
  <si>
    <t>DRCA Incapacity</t>
  </si>
  <si>
    <t>Incapacity - Combined</t>
  </si>
  <si>
    <t xml:space="preserve">2. Time is measured from date of receipt to date of determination. The overall time taken to process includes periods external to the DVA process, e.g. time taken to obtain medical information from a treating GP or specialist. </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</si>
  <si>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t>
    </r>
    <r>
      <rPr>
        <b/>
        <u/>
        <sz val="11"/>
        <rFont val="Calibri"/>
        <family val="2"/>
        <scheme val="minor"/>
      </rPr>
      <t>median</t>
    </r>
    <r>
      <rPr>
        <sz val="11"/>
        <rFont val="Calibri"/>
        <family val="2"/>
        <scheme val="minor"/>
      </rPr>
      <t xml:space="preserve"> time in calendar days)</t>
    </r>
  </si>
  <si>
    <t/>
  </si>
  <si>
    <t>Claim type</t>
  </si>
  <si>
    <t>Measure</t>
  </si>
  <si>
    <t>2023 calendar year
Received and Determined</t>
  </si>
  <si>
    <t>2024 calendar year
Received and Determined</t>
  </si>
  <si>
    <t>Difference 2023 - 2024 Calendar years</t>
  </si>
  <si>
    <t>% Difference</t>
  </si>
  <si>
    <t xml:space="preserve">Last 12 months 
Received and Determined </t>
  </si>
  <si>
    <t>Claims determined</t>
  </si>
  <si>
    <t>Avg time to allocate (days)</t>
  </si>
  <si>
    <t>Average TTTP (days)</t>
  </si>
  <si>
    <t>Median TTTP (days)</t>
  </si>
  <si>
    <t>DRCA IL</t>
  </si>
  <si>
    <t>VEA Disability Compensation Payment</t>
  </si>
  <si>
    <t>1 Oct 23 - 30 Sept 24</t>
  </si>
  <si>
    <t>1 Nov 23 - 31 Oct 24</t>
  </si>
  <si>
    <t>1 Dec 23 - 
30 Nov 24</t>
  </si>
  <si>
    <t>1 Jan 24 - 
31 Dec 24</t>
  </si>
  <si>
    <t>1 Feb 24 - 
31 Jan 25</t>
  </si>
  <si>
    <t>1 Mar 24 - 
28 Feb 25</t>
  </si>
  <si>
    <t>1 Apr 24 - 
31 Mar 25</t>
  </si>
  <si>
    <t>1 May 24 - 
30 Apr 25</t>
  </si>
  <si>
    <t>1 Jun 24 - 
31 May 25</t>
  </si>
  <si>
    <t>1 Jul 24 - 
30 Jun 25</t>
  </si>
  <si>
    <t>1 Aug 24 - 
31 Jul 25</t>
  </si>
  <si>
    <t>1 Sep 24 - 
31 Aug 25</t>
  </si>
  <si>
    <t>1 Oct 24 - 
30 Sep 25</t>
  </si>
  <si>
    <t>1 Nov 24 - 
31 Oct 25</t>
  </si>
  <si>
    <t>1 Dec 24 - 
30 Nov 25</t>
  </si>
  <si>
    <t>1 Jan 25 - 
31 Dec 25</t>
  </si>
  <si>
    <t>1 Feb 25 - 
31 Jan 26</t>
  </si>
  <si>
    <r>
      <t xml:space="preserve">MRCA IL </t>
    </r>
    <r>
      <rPr>
        <b/>
        <sz val="11"/>
        <color theme="1"/>
        <rFont val="Calibri"/>
        <family val="2"/>
        <scheme val="minor"/>
      </rPr>
      <t>Average</t>
    </r>
    <r>
      <rPr>
        <sz val="11"/>
        <color theme="1"/>
        <rFont val="Calibri"/>
        <family val="2"/>
        <scheme val="minor"/>
      </rPr>
      <t xml:space="preserve"> TTTP Received &amp; Determined in last 12 months</t>
    </r>
  </si>
  <si>
    <r>
      <t xml:space="preserve">MRCA IL </t>
    </r>
    <r>
      <rPr>
        <b/>
        <sz val="11"/>
        <color theme="1"/>
        <rFont val="Calibri"/>
        <family val="2"/>
        <scheme val="minor"/>
      </rPr>
      <t>Median</t>
    </r>
    <r>
      <rPr>
        <sz val="11"/>
        <color theme="1"/>
        <rFont val="Calibri"/>
        <family val="2"/>
        <scheme val="minor"/>
      </rPr>
      <t xml:space="preserve"> TTTP Received &amp; Determined in last 12 months</t>
    </r>
  </si>
  <si>
    <r>
      <t xml:space="preserve">DRCA IL </t>
    </r>
    <r>
      <rPr>
        <b/>
        <sz val="11"/>
        <color theme="1"/>
        <rFont val="Calibri"/>
        <family val="2"/>
        <scheme val="minor"/>
      </rPr>
      <t>Average</t>
    </r>
    <r>
      <rPr>
        <sz val="11"/>
        <color theme="1"/>
        <rFont val="Calibri"/>
        <family val="2"/>
        <scheme val="minor"/>
      </rPr>
      <t xml:space="preserve"> TTTP Received &amp; Determined in last 12 months</t>
    </r>
  </si>
  <si>
    <r>
      <t xml:space="preserve">DRCA IL </t>
    </r>
    <r>
      <rPr>
        <b/>
        <sz val="11"/>
        <color theme="1"/>
        <rFont val="Calibri"/>
        <family val="2"/>
        <scheme val="minor"/>
      </rPr>
      <t>Median</t>
    </r>
    <r>
      <rPr>
        <sz val="11"/>
        <color theme="1"/>
        <rFont val="Calibri"/>
        <family val="2"/>
        <scheme val="minor"/>
      </rPr>
      <t xml:space="preserve"> TTTP Received &amp; Determined in last 12 months</t>
    </r>
  </si>
  <si>
    <r>
      <t xml:space="preserve">VEA IL </t>
    </r>
    <r>
      <rPr>
        <b/>
        <sz val="11"/>
        <color theme="1"/>
        <rFont val="Calibri"/>
        <family val="2"/>
        <scheme val="minor"/>
      </rPr>
      <t>Average</t>
    </r>
    <r>
      <rPr>
        <sz val="11"/>
        <color theme="1"/>
        <rFont val="Calibri"/>
        <family val="2"/>
        <scheme val="minor"/>
      </rPr>
      <t xml:space="preserve"> TTTP Received &amp; Determined in last 12 months</t>
    </r>
  </si>
  <si>
    <r>
      <t xml:space="preserve">VEA IL </t>
    </r>
    <r>
      <rPr>
        <b/>
        <sz val="11"/>
        <color theme="1"/>
        <rFont val="Calibri"/>
        <family val="2"/>
        <scheme val="minor"/>
      </rPr>
      <t>Median</t>
    </r>
    <r>
      <rPr>
        <sz val="11"/>
        <color theme="1"/>
        <rFont val="Calibri"/>
        <family val="2"/>
        <scheme val="minor"/>
      </rPr>
      <t xml:space="preserve"> TTTP Received &amp; Determined in last 12 months</t>
    </r>
  </si>
  <si>
    <t>Current FYTD</t>
  </si>
  <si>
    <t>Total Conditions</t>
  </si>
  <si>
    <t>Total Initial Liability Conditions</t>
  </si>
  <si>
    <r>
      <t xml:space="preserve">Conditions Determined </t>
    </r>
    <r>
      <rPr>
        <b/>
        <vertAlign val="superscript"/>
        <sz val="11"/>
        <rFont val="Calibri"/>
        <family val="2"/>
        <scheme val="minor"/>
      </rPr>
      <t>1</t>
    </r>
  </si>
  <si>
    <t>2023-24</t>
  </si>
  <si>
    <t>2024-25</t>
  </si>
  <si>
    <t xml:space="preserve">DRCA Initial Liability </t>
  </si>
  <si>
    <t>Total Condition determined</t>
  </si>
  <si>
    <t>1.  While a claim can be lodged with one or more conditions, each condition is determined separately.</t>
  </si>
  <si>
    <t>Overall Acceptance Rates (Liability only)</t>
  </si>
  <si>
    <t xml:space="preserve">1. Percentage represents the number of claims accepted in that month, regardless of claim lodgement date.
</t>
  </si>
  <si>
    <t xml:space="preserve">2. VEA and DRCA acceptance rates can be lower due to large number of claimants lodging Tri-Act claims as their ADF service is covered by all three Acts. 
</t>
  </si>
  <si>
    <t xml:space="preserve">3. DVA is required to accept a condition under MRCA if their service is on or after 1 July 2004 has contributed to the condition. </t>
  </si>
  <si>
    <t>Jan</t>
  </si>
  <si>
    <t>Age (days)</t>
  </si>
  <si>
    <t>Current 
FYTD: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</si>
</sst>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0.0%"/>
    <numFmt numFmtId="166" formatCode="#,##0_ ;\-#,##0\ "/>
    <numFmt numFmtId="167" formatCode="0.0"/>
  </numFmts>
  <fonts count="46">
    <font>
      <sz val="11"/>
      <color theme="1"/>
      <name val="Calibri"/>
      <family val="2"/>
      <scheme val="minor"/>
    </font>
    <font>
      <b/>
      <sz val="11"/>
      <color theme="0"/>
      <name val="Calibri"/>
      <family val="2"/>
      <scheme val="minor"/>
    </font>
    <font>
      <b/>
      <sz val="10"/>
      <color rgb="FFC00000"/>
      <name val="Arial"/>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2060"/>
      <name val="Calibri"/>
      <family val="2"/>
      <scheme val="minor"/>
    </font>
    <font>
      <b/>
      <sz val="10"/>
      <color rgb="FF002060"/>
      <name val="Arial"/>
      <family val="2"/>
    </font>
    <font>
      <sz val="11"/>
      <name val="Calibri"/>
      <family val="2"/>
      <scheme val="minor"/>
    </font>
    <font>
      <sz val="11"/>
      <color indexed="8"/>
      <name val="Calibri"/>
      <family val="2"/>
      <scheme val="minor"/>
    </font>
    <font>
      <sz val="10"/>
      <color theme="1"/>
      <name val="Calibri"/>
      <family val="2"/>
      <scheme val="minor"/>
    </font>
    <font>
      <b/>
      <sz val="11"/>
      <name val="Calibri"/>
      <family val="2"/>
      <scheme val="minor"/>
    </font>
    <font>
      <b/>
      <sz val="11"/>
      <color rgb="FF000000"/>
      <name val="Calibri"/>
      <family val="2"/>
    </font>
    <font>
      <b/>
      <sz val="11"/>
      <color rgb="FF000000"/>
      <name val="Calibri"/>
      <family val="2"/>
      <scheme val="minor"/>
    </font>
    <font>
      <sz val="11"/>
      <color rgb="FF000000"/>
      <name val="Calibri"/>
      <family val="2"/>
    </font>
    <font>
      <sz val="11"/>
      <color rgb="FF000000"/>
      <name val="Calibri"/>
      <family val="2"/>
      <scheme val="minor"/>
    </font>
    <font>
      <sz val="10"/>
      <color indexed="8"/>
      <name val="Arial"/>
      <family val="2"/>
    </font>
    <font>
      <sz val="11"/>
      <color rgb="FF808080"/>
      <name val="Calibri"/>
      <family val="2"/>
    </font>
    <font>
      <sz val="10"/>
      <color rgb="FFFF0000"/>
      <name val="Calibri"/>
      <family val="2"/>
      <scheme val="minor"/>
    </font>
    <font>
      <u/>
      <sz val="11"/>
      <color theme="10"/>
      <name val="Calibri"/>
      <family val="2"/>
      <scheme val="minor"/>
    </font>
    <font>
      <sz val="12"/>
      <color theme="1"/>
      <name val="Calibri"/>
      <family val="2"/>
      <scheme val="minor"/>
    </font>
    <font>
      <sz val="10"/>
      <color rgb="FF515151"/>
      <name val="Calibri"/>
      <family val="2"/>
      <scheme val="minor"/>
    </font>
    <font>
      <sz val="14"/>
      <color theme="1"/>
      <name val="Calibri"/>
      <family val="2"/>
      <scheme val="minor"/>
    </font>
    <font>
      <b/>
      <vertAlign val="superscript"/>
      <sz val="11"/>
      <name val="Calibri"/>
      <family val="2"/>
      <scheme val="minor"/>
    </font>
    <font>
      <b/>
      <sz val="11"/>
      <name val="Calibri"/>
      <family val="2"/>
    </font>
    <font>
      <sz val="11"/>
      <name val="Calibri"/>
      <family val="2"/>
    </font>
    <font>
      <sz val="10"/>
      <name val="Calibri"/>
      <family val="2"/>
      <scheme val="minor"/>
    </font>
    <font>
      <i/>
      <sz val="9.5"/>
      <name val="Calibri"/>
      <family val="2"/>
      <scheme val="minor"/>
    </font>
    <font>
      <vertAlign val="superscript"/>
      <sz val="11"/>
      <name val="Calibri"/>
      <family val="2"/>
    </font>
    <font>
      <b/>
      <sz val="11"/>
      <color rgb="FF002060"/>
      <name val="Calibri"/>
      <family val="2"/>
      <scheme val="minor"/>
    </font>
    <font>
      <sz val="10"/>
      <color rgb="FF000000"/>
      <name val="Calibri"/>
      <family val="2"/>
      <scheme val="minor"/>
    </font>
    <font>
      <b/>
      <sz val="10"/>
      <name val="Arial"/>
      <family val="2"/>
    </font>
    <font>
      <sz val="10"/>
      <name val="Calibri"/>
      <family val="2"/>
    </font>
    <font>
      <sz val="11"/>
      <color rgb="FFC00000"/>
      <name val="Calibri"/>
      <family val="2"/>
      <scheme val="minor"/>
    </font>
    <font>
      <vertAlign val="superscript"/>
      <sz val="11"/>
      <name val="Calibri"/>
      <family val="2"/>
      <scheme val="minor"/>
    </font>
    <font>
      <b/>
      <vertAlign val="superscript"/>
      <sz val="11"/>
      <name val="Calibri"/>
      <family val="2"/>
    </font>
    <font>
      <sz val="14"/>
      <color rgb="FFFF0000"/>
      <name val="Calibri"/>
      <family val="2"/>
      <scheme val="minor"/>
    </font>
    <font>
      <sz val="14"/>
      <name val="Calibri"/>
      <family val="2"/>
      <scheme val="minor"/>
    </font>
    <font>
      <b/>
      <u/>
      <sz val="11"/>
      <name val="Calibri"/>
      <family val="2"/>
      <scheme val="minor"/>
    </font>
    <font>
      <b/>
      <sz val="11"/>
      <color rgb="FFFF0000"/>
      <name val="Calibri"/>
      <family val="2"/>
      <scheme val="minor"/>
    </font>
    <font>
      <b/>
      <sz val="10"/>
      <name val="Calibri"/>
      <family val="2"/>
      <scheme val="minor"/>
    </font>
    <font>
      <b/>
      <sz val="10"/>
      <name val="Calibri"/>
      <family val="2"/>
    </font>
    <font>
      <u/>
      <sz val="11"/>
      <color theme="4" tint="-0.249977111117893"/>
      <name val="Calibri"/>
      <family val="2"/>
      <scheme val="minor"/>
    </font>
    <font>
      <sz val="8"/>
      <name val="Calibri"/>
      <family val="2"/>
      <scheme val="minor"/>
    </font>
    <font>
      <i/>
      <sz val="10"/>
      <name val="Calibri"/>
      <family val="2"/>
      <scheme val="minor"/>
    </font>
  </fonts>
  <fills count="10">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rgb="FFECF4FA"/>
        <bgColor indexed="64"/>
      </patternFill>
    </fill>
    <fill>
      <patternFill patternType="solid">
        <fgColor theme="7" tint="0.59999389629810485"/>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24994659260841701"/>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diagonal/>
    </border>
    <border>
      <left style="thin">
        <color theme="0" tint="-0.34998626667073579"/>
      </left>
      <right style="thin">
        <color theme="0" tint="-0.14999847407452621"/>
      </right>
      <top/>
      <bottom style="thin">
        <color theme="0" tint="-0.34998626667073579"/>
      </bottom>
      <diagonal/>
    </border>
    <border>
      <left/>
      <right style="thin">
        <color theme="0" tint="-0.14999847407452621"/>
      </right>
      <top style="thin">
        <color theme="0" tint="-0.34998626667073579"/>
      </top>
      <bottom/>
      <diagonal/>
    </border>
    <border>
      <left/>
      <right style="thin">
        <color theme="0" tint="-0.14999847407452621"/>
      </right>
      <top/>
      <bottom style="thin">
        <color theme="0" tint="-0.34998626667073579"/>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24994659260841701"/>
      </left>
      <right style="thin">
        <color theme="0" tint="-0.14999847407452621"/>
      </right>
      <top style="thin">
        <color theme="0" tint="-0.14999847407452621"/>
      </top>
      <bottom style="thin">
        <color theme="0" tint="-0.34998626667073579"/>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2" tint="-9.9948118533890809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34998626667073579"/>
      </top>
      <bottom style="thin">
        <color theme="0" tint="-0.34998626667073579"/>
      </bottom>
      <diagonal/>
    </border>
  </borders>
  <cellStyleXfs count="12">
    <xf numFmtId="0" fontId="0" fillId="0" borderId="0"/>
    <xf numFmtId="0" fontId="3" fillId="0" borderId="0"/>
    <xf numFmtId="9" fontId="4" fillId="0" borderId="0" applyFont="0" applyFill="0" applyBorder="0" applyAlignment="0" applyProtection="0"/>
    <xf numFmtId="0" fontId="10" fillId="0" borderId="0"/>
    <xf numFmtId="0" fontId="3" fillId="0" borderId="0"/>
    <xf numFmtId="0" fontId="4" fillId="0" borderId="0"/>
    <xf numFmtId="9" fontId="4" fillId="0" borderId="0" applyFont="0" applyFill="0" applyBorder="0" applyAlignment="0" applyProtection="0"/>
    <xf numFmtId="0" fontId="4" fillId="0" borderId="0"/>
    <xf numFmtId="0" fontId="17" fillId="0" borderId="0"/>
    <xf numFmtId="9" fontId="10" fillId="0" borderId="0" applyFont="0" applyFill="0" applyBorder="0" applyAlignment="0" applyProtection="0"/>
    <xf numFmtId="164" fontId="4" fillId="0" borderId="0" applyFont="0" applyFill="0" applyBorder="0" applyAlignment="0" applyProtection="0"/>
    <xf numFmtId="0" fontId="20" fillId="0" borderId="0" applyNumberFormat="0" applyFill="0" applyBorder="0" applyAlignment="0" applyProtection="0"/>
  </cellStyleXfs>
  <cellXfs count="262">
    <xf numFmtId="0" fontId="0" fillId="0" borderId="0" xfId="0"/>
    <xf numFmtId="0" fontId="7" fillId="2" borderId="0" xfId="0" applyFont="1" applyFill="1" applyAlignment="1" applyProtection="1">
      <alignment vertical="center"/>
      <protection hidden="1"/>
    </xf>
    <xf numFmtId="0" fontId="0" fillId="0" borderId="0" xfId="0" applyAlignment="1" applyProtection="1">
      <alignment vertical="center"/>
      <protection hidden="1"/>
    </xf>
    <xf numFmtId="0" fontId="8" fillId="2" borderId="0" xfId="0" applyFont="1" applyFill="1" applyAlignment="1" applyProtection="1">
      <alignment vertical="center"/>
      <protection hidden="1"/>
    </xf>
    <xf numFmtId="0" fontId="0" fillId="0" borderId="0" xfId="0" applyProtection="1">
      <protection hidden="1"/>
    </xf>
    <xf numFmtId="0" fontId="23" fillId="4" borderId="0" xfId="0" applyFont="1" applyFill="1" applyProtection="1">
      <protection hidden="1"/>
    </xf>
    <xf numFmtId="0" fontId="20" fillId="4" borderId="0" xfId="11" applyFill="1" applyBorder="1" applyAlignment="1" applyProtection="1">
      <alignment vertical="center"/>
      <protection hidden="1"/>
    </xf>
    <xf numFmtId="0" fontId="34" fillId="0" borderId="0" xfId="0" applyFont="1" applyProtection="1">
      <protection hidden="1"/>
    </xf>
    <xf numFmtId="0" fontId="20" fillId="4" borderId="0" xfId="11" applyFill="1" applyBorder="1" applyAlignment="1" applyProtection="1">
      <alignment horizontal="left" vertical="center" wrapText="1"/>
      <protection hidden="1"/>
    </xf>
    <xf numFmtId="0" fontId="20" fillId="0" borderId="0" xfId="11" applyFill="1" applyBorder="1" applyAlignment="1" applyProtection="1">
      <alignment horizontal="left" vertical="center" wrapText="1"/>
      <protection hidden="1"/>
    </xf>
    <xf numFmtId="0" fontId="5" fillId="0" borderId="0" xfId="0" applyFont="1" applyAlignment="1" applyProtection="1">
      <alignment horizontal="right"/>
      <protection hidden="1"/>
    </xf>
    <xf numFmtId="0" fontId="2" fillId="0" borderId="0" xfId="0" applyFont="1" applyAlignment="1" applyProtection="1">
      <alignment vertical="center"/>
      <protection hidden="1"/>
    </xf>
    <xf numFmtId="0" fontId="19" fillId="0" borderId="0" xfId="0" applyFont="1" applyProtection="1">
      <protection hidden="1"/>
    </xf>
    <xf numFmtId="0" fontId="0" fillId="0" borderId="1" xfId="0" applyBorder="1" applyAlignment="1" applyProtection="1">
      <alignment vertical="center"/>
      <protection hidden="1"/>
    </xf>
    <xf numFmtId="3" fontId="9" fillId="5" borderId="1" xfId="0" applyNumberFormat="1" applyFont="1" applyFill="1" applyBorder="1" applyAlignment="1" applyProtection="1">
      <alignment horizontal="center" vertical="center"/>
      <protection hidden="1"/>
    </xf>
    <xf numFmtId="3" fontId="0" fillId="0" borderId="1" xfId="0" applyNumberFormat="1" applyBorder="1" applyAlignment="1" applyProtection="1">
      <alignment horizontal="center" vertical="center"/>
      <protection hidden="1"/>
    </xf>
    <xf numFmtId="165" fontId="9" fillId="5" borderId="1" xfId="2" applyNumberFormat="1" applyFont="1" applyFill="1" applyBorder="1" applyAlignment="1" applyProtection="1">
      <alignment horizontal="center" vertical="center"/>
      <protection hidden="1"/>
    </xf>
    <xf numFmtId="3" fontId="9" fillId="0" borderId="1" xfId="0" applyNumberFormat="1" applyFont="1" applyBorder="1" applyAlignment="1" applyProtection="1">
      <alignment horizontal="center" vertical="center"/>
      <protection hidden="1"/>
    </xf>
    <xf numFmtId="0" fontId="6" fillId="0" borderId="0" xfId="0" applyFont="1" applyAlignment="1" applyProtection="1">
      <alignment wrapText="1"/>
      <protection hidden="1"/>
    </xf>
    <xf numFmtId="0" fontId="0" fillId="0" borderId="1" xfId="0" applyBorder="1" applyAlignment="1" applyProtection="1">
      <alignment horizontal="center" vertical="center"/>
      <protection hidden="1"/>
    </xf>
    <xf numFmtId="3" fontId="0" fillId="5" borderId="1" xfId="0" applyNumberFormat="1" applyFill="1" applyBorder="1" applyAlignment="1" applyProtection="1">
      <alignment horizontal="center"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3" fontId="12" fillId="0" borderId="0" xfId="0" applyNumberFormat="1" applyFont="1" applyAlignment="1" applyProtection="1">
      <alignment horizontal="center" vertical="center"/>
      <protection hidden="1"/>
    </xf>
    <xf numFmtId="0" fontId="15" fillId="0" borderId="6" xfId="0" applyFont="1" applyBorder="1" applyAlignment="1" applyProtection="1">
      <alignment horizontal="left" vertical="center" wrapText="1"/>
      <protection hidden="1"/>
    </xf>
    <xf numFmtId="0" fontId="9" fillId="0" borderId="18" xfId="0" applyFont="1" applyBorder="1" applyAlignment="1" applyProtection="1">
      <alignment horizontal="center"/>
      <protection hidden="1"/>
    </xf>
    <xf numFmtId="3" fontId="9" fillId="0" borderId="18" xfId="0" applyNumberFormat="1" applyFont="1" applyBorder="1" applyAlignment="1" applyProtection="1">
      <alignment horizontal="center" vertical="center"/>
      <protection hidden="1"/>
    </xf>
    <xf numFmtId="0" fontId="15" fillId="0" borderId="1" xfId="0" applyFont="1" applyBorder="1" applyAlignment="1" applyProtection="1">
      <alignment horizontal="left" vertical="center" wrapText="1"/>
      <protection hidden="1"/>
    </xf>
    <xf numFmtId="3" fontId="9" fillId="0" borderId="4" xfId="0" applyNumberFormat="1" applyFont="1" applyBorder="1" applyAlignment="1" applyProtection="1">
      <alignment horizontal="center" vertical="center"/>
      <protection hidden="1"/>
    </xf>
    <xf numFmtId="3" fontId="0" fillId="0" borderId="18" xfId="0" applyNumberFormat="1" applyBorder="1" applyAlignment="1" applyProtection="1">
      <alignment horizontal="center" vertical="center"/>
      <protection hidden="1"/>
    </xf>
    <xf numFmtId="0" fontId="21" fillId="0" borderId="0" xfId="0" applyFont="1" applyProtection="1">
      <protection hidden="1"/>
    </xf>
    <xf numFmtId="0" fontId="5" fillId="0" borderId="0" xfId="0" applyFont="1" applyProtection="1">
      <protection hidden="1"/>
    </xf>
    <xf numFmtId="0" fontId="0" fillId="0" borderId="0" xfId="0" applyAlignment="1" applyProtection="1">
      <alignment wrapText="1"/>
      <protection hidden="1"/>
    </xf>
    <xf numFmtId="0" fontId="12" fillId="3" borderId="2" xfId="0" applyFont="1" applyFill="1" applyBorder="1" applyAlignment="1" applyProtection="1">
      <alignment vertical="center"/>
      <protection hidden="1"/>
    </xf>
    <xf numFmtId="17" fontId="25" fillId="3" borderId="2" xfId="0" applyNumberFormat="1" applyFont="1" applyFill="1" applyBorder="1" applyAlignment="1" applyProtection="1">
      <alignment horizontal="center" vertical="center" wrapText="1"/>
      <protection hidden="1"/>
    </xf>
    <xf numFmtId="0" fontId="9" fillId="0" borderId="2" xfId="0" applyFont="1" applyBorder="1" applyAlignment="1" applyProtection="1">
      <alignment vertical="center"/>
      <protection hidden="1"/>
    </xf>
    <xf numFmtId="3" fontId="9" fillId="0" borderId="2" xfId="0" applyNumberFormat="1" applyFont="1" applyBorder="1" applyAlignment="1" applyProtection="1">
      <alignment horizontal="center" vertical="center"/>
      <protection hidden="1"/>
    </xf>
    <xf numFmtId="0" fontId="9" fillId="0" borderId="1" xfId="0" applyFont="1" applyBorder="1" applyAlignment="1" applyProtection="1">
      <alignment vertical="center"/>
      <protection hidden="1"/>
    </xf>
    <xf numFmtId="1" fontId="9" fillId="0" borderId="1" xfId="0" applyNumberFormat="1" applyFont="1" applyBorder="1" applyAlignment="1" applyProtection="1">
      <alignment horizontal="center" vertical="center"/>
      <protection hidden="1"/>
    </xf>
    <xf numFmtId="0" fontId="25" fillId="3" borderId="17" xfId="0" applyFont="1" applyFill="1" applyBorder="1" applyAlignment="1" applyProtection="1">
      <alignment vertical="center" wrapText="1"/>
      <protection hidden="1"/>
    </xf>
    <xf numFmtId="0" fontId="25" fillId="3" borderId="20" xfId="0" applyFont="1" applyFill="1" applyBorder="1" applyAlignment="1" applyProtection="1">
      <alignment vertical="center" wrapText="1"/>
      <protection hidden="1"/>
    </xf>
    <xf numFmtId="3" fontId="25" fillId="3" borderId="3" xfId="0" applyNumberFormat="1" applyFont="1" applyFill="1" applyBorder="1" applyAlignment="1" applyProtection="1">
      <alignment horizontal="center" vertical="center" wrapText="1"/>
      <protection hidden="1"/>
    </xf>
    <xf numFmtId="3" fontId="25" fillId="3" borderId="14" xfId="0" applyNumberFormat="1"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3" fontId="0" fillId="0" borderId="18" xfId="0" applyNumberFormat="1" applyBorder="1" applyAlignment="1" applyProtection="1">
      <alignment horizontal="center"/>
      <protection hidden="1"/>
    </xf>
    <xf numFmtId="0" fontId="0" fillId="4" borderId="0" xfId="0" applyFill="1" applyProtection="1">
      <protection hidden="1"/>
    </xf>
    <xf numFmtId="0" fontId="16" fillId="0" borderId="2" xfId="0" applyFont="1" applyBorder="1" applyAlignment="1" applyProtection="1">
      <alignment vertical="center"/>
      <protection hidden="1"/>
    </xf>
    <xf numFmtId="165" fontId="16" fillId="5" borderId="2" xfId="2" applyNumberFormat="1" applyFont="1" applyFill="1" applyBorder="1" applyAlignment="1" applyProtection="1">
      <alignment horizontal="center" vertical="center"/>
      <protection hidden="1"/>
    </xf>
    <xf numFmtId="165" fontId="16" fillId="0" borderId="2" xfId="0" applyNumberFormat="1" applyFont="1" applyBorder="1" applyAlignment="1" applyProtection="1">
      <alignment horizontal="center" vertical="center"/>
      <protection hidden="1"/>
    </xf>
    <xf numFmtId="165" fontId="0" fillId="0" borderId="0" xfId="2" applyNumberFormat="1" applyFont="1" applyProtection="1">
      <protection hidden="1"/>
    </xf>
    <xf numFmtId="0" fontId="14" fillId="0" borderId="2" xfId="0" applyFont="1" applyBorder="1" applyAlignment="1" applyProtection="1">
      <alignment vertical="center"/>
      <protection hidden="1"/>
    </xf>
    <xf numFmtId="165" fontId="14" fillId="5" borderId="2" xfId="0" applyNumberFormat="1" applyFont="1" applyFill="1" applyBorder="1" applyAlignment="1" applyProtection="1">
      <alignment horizontal="center" vertical="center"/>
      <protection hidden="1"/>
    </xf>
    <xf numFmtId="165" fontId="14" fillId="0" borderId="2" xfId="0" applyNumberFormat="1" applyFont="1" applyBorder="1" applyAlignment="1" applyProtection="1">
      <alignment horizontal="center" vertical="center"/>
      <protection hidden="1"/>
    </xf>
    <xf numFmtId="0" fontId="31" fillId="0" borderId="0" xfId="0" applyFont="1" applyAlignment="1" applyProtection="1">
      <alignment vertical="center"/>
      <protection hidden="1"/>
    </xf>
    <xf numFmtId="165" fontId="14" fillId="0" borderId="0" xfId="0" applyNumberFormat="1" applyFont="1" applyAlignment="1" applyProtection="1">
      <alignment horizontal="center" vertical="center"/>
      <protection hidden="1"/>
    </xf>
    <xf numFmtId="165" fontId="9" fillId="5" borderId="2" xfId="0" applyNumberFormat="1" applyFont="1" applyFill="1" applyBorder="1" applyAlignment="1" applyProtection="1">
      <alignment horizontal="center" vertical="center"/>
      <protection hidden="1"/>
    </xf>
    <xf numFmtId="164" fontId="20" fillId="0" borderId="0" xfId="11" applyNumberFormat="1" applyFill="1" applyBorder="1" applyProtection="1">
      <protection hidden="1"/>
    </xf>
    <xf numFmtId="164" fontId="0" fillId="0" borderId="0" xfId="10" applyFont="1" applyProtection="1">
      <protection hidden="1"/>
    </xf>
    <xf numFmtId="3" fontId="9" fillId="5" borderId="2" xfId="0" applyNumberFormat="1" applyFont="1" applyFill="1" applyBorder="1" applyAlignment="1" applyProtection="1">
      <alignment horizontal="center" vertical="center"/>
      <protection hidden="1"/>
    </xf>
    <xf numFmtId="0" fontId="9" fillId="0" borderId="0" xfId="0" applyFont="1" applyProtection="1">
      <protection hidden="1"/>
    </xf>
    <xf numFmtId="0" fontId="28" fillId="0" borderId="0" xfId="0" applyFont="1" applyAlignment="1" applyProtection="1">
      <alignment vertical="center"/>
      <protection hidden="1"/>
    </xf>
    <xf numFmtId="0" fontId="9" fillId="0" borderId="16" xfId="0" applyFont="1" applyBorder="1" applyAlignment="1" applyProtection="1">
      <alignment vertical="center"/>
      <protection hidden="1"/>
    </xf>
    <xf numFmtId="3" fontId="9" fillId="5" borderId="16" xfId="0" applyNumberFormat="1" applyFont="1" applyFill="1" applyBorder="1" applyAlignment="1" applyProtection="1">
      <alignment horizontal="center" vertical="center"/>
      <protection hidden="1"/>
    </xf>
    <xf numFmtId="3" fontId="9" fillId="0" borderId="16" xfId="0" applyNumberFormat="1" applyFont="1" applyBorder="1" applyAlignment="1" applyProtection="1">
      <alignment horizontal="center" vertical="center"/>
      <protection hidden="1"/>
    </xf>
    <xf numFmtId="165" fontId="9" fillId="5" borderId="16" xfId="2" applyNumberFormat="1" applyFont="1" applyFill="1" applyBorder="1" applyAlignment="1" applyProtection="1">
      <alignment horizontal="center" vertical="center"/>
      <protection hidden="1"/>
    </xf>
    <xf numFmtId="3" fontId="26" fillId="5" borderId="2" xfId="0" applyNumberFormat="1" applyFont="1" applyFill="1" applyBorder="1" applyAlignment="1" applyProtection="1">
      <alignment horizontal="center" vertical="center" wrapText="1"/>
      <protection hidden="1"/>
    </xf>
    <xf numFmtId="0" fontId="27" fillId="0" borderId="0" xfId="0" applyFont="1" applyProtection="1">
      <protection hidden="1"/>
    </xf>
    <xf numFmtId="0" fontId="22" fillId="0" borderId="0" xfId="0" applyFont="1" applyProtection="1">
      <protection hidden="1"/>
    </xf>
    <xf numFmtId="15" fontId="5" fillId="0" borderId="0" xfId="0" applyNumberFormat="1" applyFont="1" applyAlignment="1" applyProtection="1">
      <alignment horizontal="right"/>
      <protection hidden="1"/>
    </xf>
    <xf numFmtId="0" fontId="20" fillId="4" borderId="0" xfId="11" applyFill="1" applyBorder="1" applyAlignment="1" applyProtection="1">
      <alignment horizontal="left" vertical="center"/>
      <protection hidden="1"/>
    </xf>
    <xf numFmtId="0" fontId="20" fillId="0" borderId="0" xfId="11" applyFill="1" applyBorder="1" applyAlignment="1" applyProtection="1">
      <alignment horizontal="left" vertical="center"/>
      <protection hidden="1"/>
    </xf>
    <xf numFmtId="0" fontId="12" fillId="0" borderId="1" xfId="0" applyFont="1" applyBorder="1" applyAlignment="1" applyProtection="1">
      <alignment vertical="center"/>
      <protection hidden="1"/>
    </xf>
    <xf numFmtId="1" fontId="0" fillId="5" borderId="1" xfId="0" applyNumberFormat="1" applyFill="1" applyBorder="1" applyAlignment="1" applyProtection="1">
      <alignment horizontal="center" vertical="center"/>
      <protection hidden="1"/>
    </xf>
    <xf numFmtId="0" fontId="9" fillId="0" borderId="2" xfId="0" applyFont="1" applyBorder="1" applyAlignment="1" applyProtection="1">
      <alignment horizontal="right" vertical="center"/>
      <protection hidden="1"/>
    </xf>
    <xf numFmtId="0" fontId="27" fillId="0" borderId="0" xfId="0" applyFont="1" applyAlignment="1" applyProtection="1">
      <alignment horizontal="left" vertical="top"/>
      <protection hidden="1"/>
    </xf>
    <xf numFmtId="0" fontId="0" fillId="5" borderId="2" xfId="0" applyFill="1" applyBorder="1" applyAlignment="1" applyProtection="1">
      <alignment horizontal="center" vertical="center"/>
      <protection hidden="1"/>
    </xf>
    <xf numFmtId="1" fontId="9" fillId="0" borderId="2" xfId="0" applyNumberFormat="1"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3" fontId="0" fillId="5" borderId="2" xfId="0" applyNumberForma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3" fontId="9" fillId="0" borderId="0" xfId="0" applyNumberFormat="1" applyFont="1" applyAlignment="1" applyProtection="1">
      <alignment horizontal="center" vertical="center"/>
      <protection hidden="1"/>
    </xf>
    <xf numFmtId="3" fontId="26" fillId="0" borderId="0" xfId="0" applyNumberFormat="1" applyFont="1" applyAlignment="1" applyProtection="1">
      <alignment horizontal="center" vertical="center" wrapText="1"/>
      <protection hidden="1"/>
    </xf>
    <xf numFmtId="0" fontId="26" fillId="0" borderId="1" xfId="0" applyFont="1" applyBorder="1" applyAlignment="1" applyProtection="1">
      <alignment horizontal="left" vertical="center" wrapText="1"/>
      <protection hidden="1"/>
    </xf>
    <xf numFmtId="3" fontId="26" fillId="5" borderId="1" xfId="0" applyNumberFormat="1" applyFont="1" applyFill="1" applyBorder="1" applyAlignment="1" applyProtection="1">
      <alignment horizontal="center" vertical="center" wrapText="1"/>
      <protection hidden="1"/>
    </xf>
    <xf numFmtId="3" fontId="26" fillId="0" borderId="1" xfId="0" applyNumberFormat="1" applyFont="1" applyBorder="1" applyAlignment="1" applyProtection="1">
      <alignment horizontal="center" vertical="center" wrapText="1"/>
      <protection hidden="1"/>
    </xf>
    <xf numFmtId="0" fontId="0" fillId="0" borderId="0" xfId="0" applyAlignment="1" applyProtection="1">
      <alignment horizontal="center"/>
      <protection hidden="1"/>
    </xf>
    <xf numFmtId="3" fontId="1" fillId="0" borderId="0" xfId="0" applyNumberFormat="1" applyFont="1" applyAlignment="1" applyProtection="1">
      <alignment horizontal="center" vertical="center"/>
      <protection hidden="1"/>
    </xf>
    <xf numFmtId="0" fontId="33" fillId="0" borderId="0" xfId="0" applyFont="1" applyAlignment="1" applyProtection="1">
      <alignment horizontal="left" vertical="center"/>
      <protection hidden="1"/>
    </xf>
    <xf numFmtId="0" fontId="20" fillId="0" borderId="0" xfId="11" applyFill="1" applyBorder="1" applyAlignment="1" applyProtection="1">
      <alignment vertical="center"/>
      <protection hidden="1"/>
    </xf>
    <xf numFmtId="0" fontId="6" fillId="0" borderId="0" xfId="0" applyFont="1" applyAlignment="1" applyProtection="1">
      <alignment horizontal="left"/>
      <protection hidden="1"/>
    </xf>
    <xf numFmtId="3" fontId="15" fillId="5" borderId="1" xfId="0" applyNumberFormat="1" applyFont="1" applyFill="1" applyBorder="1" applyAlignment="1" applyProtection="1">
      <alignment horizontal="center" vertical="center" wrapText="1"/>
      <protection hidden="1"/>
    </xf>
    <xf numFmtId="3" fontId="15" fillId="0" borderId="1" xfId="0" applyNumberFormat="1" applyFont="1" applyBorder="1" applyAlignment="1" applyProtection="1">
      <alignment horizontal="center" vertical="center" wrapText="1"/>
      <protection hidden="1"/>
    </xf>
    <xf numFmtId="165" fontId="26" fillId="5" borderId="1" xfId="2" applyNumberFormat="1" applyFont="1" applyFill="1" applyBorder="1" applyAlignment="1" applyProtection="1">
      <alignment horizontal="center" vertical="center" wrapText="1"/>
      <protection hidden="1"/>
    </xf>
    <xf numFmtId="3" fontId="9" fillId="0" borderId="18" xfId="0" applyNumberFormat="1" applyFont="1" applyBorder="1" applyAlignment="1" applyProtection="1">
      <alignment horizontal="center"/>
      <protection hidden="1"/>
    </xf>
    <xf numFmtId="0" fontId="9" fillId="2" borderId="0" xfId="0" applyFont="1" applyFill="1" applyAlignment="1" applyProtection="1">
      <alignment vertical="center"/>
      <protection hidden="1"/>
    </xf>
    <xf numFmtId="0" fontId="7" fillId="0" borderId="0" xfId="0" applyFont="1" applyAlignment="1" applyProtection="1">
      <alignment vertical="center"/>
      <protection hidden="1"/>
    </xf>
    <xf numFmtId="0" fontId="30" fillId="2" borderId="0" xfId="0" applyFont="1" applyFill="1" applyAlignment="1" applyProtection="1">
      <alignment vertical="center"/>
      <protection hidden="1"/>
    </xf>
    <xf numFmtId="0" fontId="32" fillId="2"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0" fillId="3" borderId="0" xfId="0" applyFill="1" applyProtection="1">
      <protection hidden="1"/>
    </xf>
    <xf numFmtId="0" fontId="9" fillId="3" borderId="0" xfId="0" applyFont="1" applyFill="1" applyAlignment="1" applyProtection="1">
      <alignment vertical="center"/>
      <protection hidden="1"/>
    </xf>
    <xf numFmtId="0" fontId="16" fillId="0" borderId="0" xfId="0" applyFont="1" applyProtection="1">
      <protection hidden="1"/>
    </xf>
    <xf numFmtId="0" fontId="20" fillId="0" borderId="0" xfId="11" applyProtection="1">
      <protection hidden="1"/>
    </xf>
    <xf numFmtId="0" fontId="0" fillId="0" borderId="0" xfId="0" applyAlignment="1">
      <alignment horizontal="center"/>
    </xf>
    <xf numFmtId="17" fontId="0" fillId="0" borderId="0" xfId="0" applyNumberFormat="1"/>
    <xf numFmtId="10" fontId="0" fillId="0" borderId="0" xfId="0" applyNumberFormat="1"/>
    <xf numFmtId="10" fontId="16" fillId="0" borderId="2" xfId="0" applyNumberFormat="1" applyFont="1" applyBorder="1" applyAlignment="1" applyProtection="1">
      <alignment horizontal="center" vertical="center"/>
      <protection hidden="1"/>
    </xf>
    <xf numFmtId="167" fontId="9" fillId="0" borderId="1" xfId="0" applyNumberFormat="1" applyFont="1" applyBorder="1" applyAlignment="1" applyProtection="1">
      <alignment horizontal="center" vertical="center"/>
      <protection hidden="1"/>
    </xf>
    <xf numFmtId="0" fontId="26" fillId="0" borderId="6" xfId="0" applyFont="1" applyBorder="1" applyAlignment="1" applyProtection="1">
      <alignment horizontal="center" vertical="center" wrapText="1"/>
      <protection hidden="1"/>
    </xf>
    <xf numFmtId="10" fontId="0" fillId="0" borderId="0" xfId="0" applyNumberFormat="1" applyAlignment="1">
      <alignment horizontal="center"/>
    </xf>
    <xf numFmtId="3" fontId="0" fillId="0" borderId="0" xfId="0" applyNumberFormat="1" applyProtection="1">
      <protection hidden="1"/>
    </xf>
    <xf numFmtId="1" fontId="9" fillId="0" borderId="4" xfId="0" applyNumberFormat="1" applyFont="1" applyBorder="1" applyAlignment="1" applyProtection="1">
      <alignment horizontal="center" vertical="center"/>
      <protection hidden="1"/>
    </xf>
    <xf numFmtId="1" fontId="9" fillId="0" borderId="15" xfId="0" applyNumberFormat="1" applyFont="1" applyBorder="1" applyAlignment="1" applyProtection="1">
      <alignment horizontal="center" vertical="center"/>
      <protection hidden="1"/>
    </xf>
    <xf numFmtId="1" fontId="9" fillId="0" borderId="8" xfId="0" applyNumberFormat="1" applyFont="1" applyBorder="1" applyAlignment="1" applyProtection="1">
      <alignment horizontal="center" vertical="center"/>
      <protection hidden="1"/>
    </xf>
    <xf numFmtId="0" fontId="40" fillId="3" borderId="2" xfId="0" applyFont="1" applyFill="1" applyBorder="1" applyAlignment="1" applyProtection="1">
      <alignment horizontal="center" vertical="center"/>
      <protection hidden="1"/>
    </xf>
    <xf numFmtId="3" fontId="40" fillId="3" borderId="2" xfId="0" applyNumberFormat="1" applyFont="1" applyFill="1" applyBorder="1" applyAlignment="1" applyProtection="1">
      <alignment horizontal="center" vertical="center"/>
      <protection hidden="1"/>
    </xf>
    <xf numFmtId="0" fontId="40" fillId="3" borderId="2" xfId="0" applyFont="1" applyFill="1" applyBorder="1" applyAlignment="1" applyProtection="1">
      <alignment vertical="center"/>
      <protection hidden="1"/>
    </xf>
    <xf numFmtId="17" fontId="12" fillId="3" borderId="14" xfId="0" applyNumberFormat="1" applyFont="1" applyFill="1" applyBorder="1" applyAlignment="1" applyProtection="1">
      <alignment horizontal="center" vertical="center"/>
      <protection hidden="1"/>
    </xf>
    <xf numFmtId="0" fontId="12" fillId="3" borderId="5" xfId="0" applyFont="1" applyFill="1" applyBorder="1" applyAlignment="1" applyProtection="1">
      <alignment vertical="center"/>
      <protection hidden="1"/>
    </xf>
    <xf numFmtId="15" fontId="12" fillId="0" borderId="0" xfId="0" applyNumberFormat="1" applyFont="1" applyAlignment="1" applyProtection="1">
      <alignment horizontal="right"/>
      <protection hidden="1"/>
    </xf>
    <xf numFmtId="0" fontId="12" fillId="6" borderId="24" xfId="0" applyFont="1" applyFill="1" applyBorder="1" applyAlignment="1" applyProtection="1">
      <alignment vertical="center"/>
      <protection hidden="1"/>
    </xf>
    <xf numFmtId="0" fontId="14" fillId="6" borderId="25" xfId="0" applyFont="1" applyFill="1" applyBorder="1" applyAlignment="1" applyProtection="1">
      <alignment vertical="center"/>
      <protection hidden="1"/>
    </xf>
    <xf numFmtId="0" fontId="12" fillId="6" borderId="1" xfId="0" applyFont="1" applyFill="1" applyBorder="1" applyAlignment="1" applyProtection="1">
      <alignment vertical="center"/>
      <protection hidden="1"/>
    </xf>
    <xf numFmtId="3" fontId="12" fillId="6" borderId="1" xfId="0" applyNumberFormat="1" applyFont="1" applyFill="1" applyBorder="1" applyAlignment="1" applyProtection="1">
      <alignment horizontal="center" vertical="center"/>
      <protection hidden="1"/>
    </xf>
    <xf numFmtId="0" fontId="25" fillId="6" borderId="7" xfId="0" applyFont="1" applyFill="1" applyBorder="1" applyAlignment="1" applyProtection="1">
      <alignment horizontal="center" vertical="center" wrapText="1"/>
      <protection hidden="1"/>
    </xf>
    <xf numFmtId="0" fontId="25" fillId="6" borderId="8" xfId="0" applyFont="1" applyFill="1" applyBorder="1" applyAlignment="1" applyProtection="1">
      <alignment horizontal="center" vertical="center" wrapText="1"/>
      <protection hidden="1"/>
    </xf>
    <xf numFmtId="164" fontId="25" fillId="6" borderId="3" xfId="10" applyFont="1" applyFill="1" applyBorder="1" applyAlignment="1" applyProtection="1">
      <alignment horizontal="center" vertical="center" wrapText="1"/>
      <protection hidden="1"/>
    </xf>
    <xf numFmtId="164" fontId="25" fillId="6" borderId="14" xfId="10" applyFont="1" applyFill="1" applyBorder="1" applyAlignment="1" applyProtection="1">
      <alignment horizontal="center" vertical="center" wrapText="1"/>
      <protection hidden="1"/>
    </xf>
    <xf numFmtId="0" fontId="25" fillId="6" borderId="1" xfId="0" applyFont="1" applyFill="1" applyBorder="1" applyAlignment="1" applyProtection="1">
      <alignment horizontal="left" vertical="center" wrapText="1"/>
      <protection hidden="1"/>
    </xf>
    <xf numFmtId="166" fontId="25" fillId="6" borderId="1" xfId="10" applyNumberFormat="1" applyFont="1" applyFill="1" applyBorder="1" applyAlignment="1" applyProtection="1">
      <alignment horizontal="center" vertical="center" wrapText="1"/>
      <protection hidden="1"/>
    </xf>
    <xf numFmtId="0" fontId="25" fillId="6" borderId="1" xfId="0" applyFont="1" applyFill="1" applyBorder="1" applyAlignment="1" applyProtection="1">
      <alignment horizontal="center" vertical="center" wrapText="1"/>
      <protection hidden="1"/>
    </xf>
    <xf numFmtId="15" fontId="25" fillId="6" borderId="23" xfId="0" applyNumberFormat="1" applyFont="1" applyFill="1" applyBorder="1" applyAlignment="1" applyProtection="1">
      <alignment horizontal="left" vertical="center" wrapText="1"/>
      <protection hidden="1"/>
    </xf>
    <xf numFmtId="14" fontId="25" fillId="6" borderId="7" xfId="0" applyNumberFormat="1" applyFont="1" applyFill="1" applyBorder="1" applyAlignment="1" applyProtection="1">
      <alignment horizontal="center" vertical="center" wrapText="1"/>
      <protection hidden="1"/>
    </xf>
    <xf numFmtId="17" fontId="25" fillId="6" borderId="7" xfId="0" applyNumberFormat="1" applyFont="1" applyFill="1" applyBorder="1" applyAlignment="1" applyProtection="1">
      <alignment horizontal="center" vertical="center" wrapText="1"/>
      <protection hidden="1"/>
    </xf>
    <xf numFmtId="15" fontId="25" fillId="6" borderId="8" xfId="0" applyNumberFormat="1" applyFont="1" applyFill="1" applyBorder="1" applyAlignment="1" applyProtection="1">
      <alignment horizontal="center" vertical="center" wrapText="1"/>
      <protection hidden="1"/>
    </xf>
    <xf numFmtId="3" fontId="25" fillId="6" borderId="1" xfId="0" applyNumberFormat="1" applyFont="1" applyFill="1" applyBorder="1" applyAlignment="1" applyProtection="1">
      <alignment horizontal="center" vertical="center" wrapText="1"/>
      <protection hidden="1"/>
    </xf>
    <xf numFmtId="165" fontId="25" fillId="6" borderId="1" xfId="2" applyNumberFormat="1" applyFont="1" applyFill="1" applyBorder="1" applyAlignment="1" applyProtection="1">
      <alignment horizontal="center" vertical="center" wrapText="1"/>
      <protection hidden="1"/>
    </xf>
    <xf numFmtId="0" fontId="25" fillId="6" borderId="3" xfId="0" applyFont="1" applyFill="1" applyBorder="1" applyAlignment="1" applyProtection="1">
      <alignment horizontal="center" vertical="center" wrapText="1"/>
      <protection hidden="1"/>
    </xf>
    <xf numFmtId="0" fontId="25" fillId="6" borderId="14" xfId="0" applyFont="1" applyFill="1" applyBorder="1" applyAlignment="1" applyProtection="1">
      <alignment horizontal="center" vertical="center" wrapText="1"/>
      <protection hidden="1"/>
    </xf>
    <xf numFmtId="0" fontId="25" fillId="6" borderId="23" xfId="0" applyFont="1" applyFill="1" applyBorder="1" applyAlignment="1" applyProtection="1">
      <alignment horizontal="left" vertical="center" wrapText="1"/>
      <protection hidden="1"/>
    </xf>
    <xf numFmtId="17" fontId="25" fillId="6" borderId="8" xfId="0" applyNumberFormat="1" applyFont="1" applyFill="1" applyBorder="1" applyAlignment="1" applyProtection="1">
      <alignment horizontal="center" vertical="center" wrapText="1"/>
      <protection hidden="1"/>
    </xf>
    <xf numFmtId="0" fontId="12" fillId="6" borderId="30" xfId="0" applyFont="1" applyFill="1" applyBorder="1" applyAlignment="1" applyProtection="1">
      <alignment horizontal="center" vertical="center"/>
      <protection hidden="1"/>
    </xf>
    <xf numFmtId="0" fontId="12" fillId="6" borderId="40" xfId="0" applyFont="1" applyFill="1" applyBorder="1" applyAlignment="1" applyProtection="1">
      <alignment horizontal="center" vertical="center" wrapText="1"/>
      <protection hidden="1"/>
    </xf>
    <xf numFmtId="17" fontId="12" fillId="6" borderId="33" xfId="0" applyNumberFormat="1" applyFont="1" applyFill="1" applyBorder="1" applyAlignment="1" applyProtection="1">
      <alignment horizontal="center" vertical="center"/>
      <protection hidden="1"/>
    </xf>
    <xf numFmtId="17" fontId="12" fillId="6" borderId="32" xfId="0" applyNumberFormat="1" applyFont="1" applyFill="1" applyBorder="1" applyAlignment="1" applyProtection="1">
      <alignment horizontal="center" vertical="center"/>
      <protection hidden="1"/>
    </xf>
    <xf numFmtId="0" fontId="12" fillId="6" borderId="30" xfId="0" applyFont="1" applyFill="1" applyBorder="1" applyAlignment="1" applyProtection="1">
      <alignment horizontal="left" vertical="center"/>
      <protection hidden="1"/>
    </xf>
    <xf numFmtId="17" fontId="12" fillId="6" borderId="33" xfId="0" applyNumberFormat="1" applyFont="1" applyFill="1" applyBorder="1" applyAlignment="1" applyProtection="1">
      <alignment horizontal="left" vertical="center"/>
      <protection hidden="1"/>
    </xf>
    <xf numFmtId="17" fontId="12" fillId="6" borderId="32" xfId="0" applyNumberFormat="1" applyFont="1" applyFill="1" applyBorder="1" applyAlignment="1" applyProtection="1">
      <alignment horizontal="left" vertical="center"/>
      <protection hidden="1"/>
    </xf>
    <xf numFmtId="17" fontId="12" fillId="6" borderId="10" xfId="0" applyNumberFormat="1" applyFont="1" applyFill="1" applyBorder="1" applyAlignment="1" applyProtection="1">
      <alignment horizontal="center" vertical="center"/>
      <protection hidden="1"/>
    </xf>
    <xf numFmtId="17" fontId="12" fillId="6" borderId="13" xfId="0" applyNumberFormat="1" applyFont="1" applyFill="1" applyBorder="1" applyAlignment="1" applyProtection="1">
      <alignment horizontal="center" vertical="center"/>
      <protection hidden="1"/>
    </xf>
    <xf numFmtId="3" fontId="25" fillId="6" borderId="34" xfId="0" applyNumberFormat="1" applyFont="1" applyFill="1" applyBorder="1" applyAlignment="1" applyProtection="1">
      <alignment horizontal="center" vertical="center" wrapText="1"/>
      <protection hidden="1"/>
    </xf>
    <xf numFmtId="3" fontId="25" fillId="6" borderId="35" xfId="0" applyNumberFormat="1" applyFont="1" applyFill="1" applyBorder="1" applyAlignment="1" applyProtection="1">
      <alignment horizontal="center" vertical="center" wrapText="1"/>
      <protection hidden="1"/>
    </xf>
    <xf numFmtId="165" fontId="12" fillId="6" borderId="1" xfId="2" applyNumberFormat="1" applyFont="1" applyFill="1" applyBorder="1" applyAlignment="1" applyProtection="1">
      <alignment horizontal="center" vertical="center"/>
      <protection hidden="1"/>
    </xf>
    <xf numFmtId="3" fontId="25" fillId="6" borderId="3" xfId="0" applyNumberFormat="1" applyFont="1" applyFill="1" applyBorder="1" applyAlignment="1" applyProtection="1">
      <alignment horizontal="center" vertical="center" wrapText="1"/>
      <protection hidden="1"/>
    </xf>
    <xf numFmtId="3" fontId="25" fillId="6" borderId="14" xfId="0" applyNumberFormat="1" applyFont="1" applyFill="1" applyBorder="1" applyAlignment="1" applyProtection="1">
      <alignment horizontal="center" vertical="center" wrapText="1"/>
      <protection hidden="1"/>
    </xf>
    <xf numFmtId="0" fontId="12" fillId="6" borderId="25" xfId="0" applyFont="1" applyFill="1" applyBorder="1" applyAlignment="1" applyProtection="1">
      <alignment vertical="center"/>
      <protection hidden="1"/>
    </xf>
    <xf numFmtId="0" fontId="12" fillId="6" borderId="29" xfId="0" applyFont="1" applyFill="1" applyBorder="1" applyAlignment="1" applyProtection="1">
      <alignment vertical="center"/>
      <protection hidden="1"/>
    </xf>
    <xf numFmtId="0" fontId="12" fillId="6" borderId="10" xfId="0" applyFont="1" applyFill="1" applyBorder="1" applyAlignment="1" applyProtection="1">
      <alignment horizontal="center" vertical="center"/>
      <protection hidden="1"/>
    </xf>
    <xf numFmtId="17" fontId="12" fillId="6" borderId="10" xfId="0" applyNumberFormat="1" applyFont="1" applyFill="1" applyBorder="1" applyAlignment="1" applyProtection="1">
      <alignment horizontal="center" vertical="center" wrapText="1"/>
      <protection hidden="1"/>
    </xf>
    <xf numFmtId="17" fontId="12" fillId="6" borderId="19" xfId="0" applyNumberFormat="1" applyFont="1" applyFill="1" applyBorder="1" applyAlignment="1" applyProtection="1">
      <alignment horizontal="center" vertical="center" wrapText="1"/>
      <protection hidden="1"/>
    </xf>
    <xf numFmtId="0" fontId="12" fillId="6" borderId="28" xfId="0" applyFont="1" applyFill="1" applyBorder="1" applyAlignment="1" applyProtection="1">
      <alignment vertical="center"/>
      <protection hidden="1"/>
    </xf>
    <xf numFmtId="0" fontId="12" fillId="6" borderId="9" xfId="0" applyFont="1" applyFill="1" applyBorder="1" applyAlignment="1" applyProtection="1">
      <alignment horizontal="center" vertical="center" wrapText="1"/>
      <protection hidden="1"/>
    </xf>
    <xf numFmtId="0" fontId="12" fillId="6" borderId="2" xfId="0" applyFont="1" applyFill="1" applyBorder="1" applyAlignment="1" applyProtection="1">
      <alignment vertical="center"/>
      <protection hidden="1"/>
    </xf>
    <xf numFmtId="0" fontId="6" fillId="6" borderId="2" xfId="0" applyFont="1" applyFill="1" applyBorder="1" applyAlignment="1" applyProtection="1">
      <alignment horizontal="center" vertical="center"/>
      <protection hidden="1"/>
    </xf>
    <xf numFmtId="3" fontId="12" fillId="6" borderId="2" xfId="0" applyNumberFormat="1" applyFont="1" applyFill="1" applyBorder="1" applyAlignment="1" applyProtection="1">
      <alignment horizontal="center" vertical="center"/>
      <protection hidden="1"/>
    </xf>
    <xf numFmtId="0" fontId="6" fillId="6" borderId="36" xfId="0" applyFont="1" applyFill="1" applyBorder="1"/>
    <xf numFmtId="0" fontId="6" fillId="6" borderId="37" xfId="0" applyFont="1" applyFill="1" applyBorder="1" applyAlignment="1">
      <alignment horizontal="center" vertical="center" wrapText="1"/>
    </xf>
    <xf numFmtId="0" fontId="0" fillId="6" borderId="37" xfId="0" applyFill="1" applyBorder="1" applyAlignment="1">
      <alignment vertical="center" wrapText="1"/>
    </xf>
    <xf numFmtId="0" fontId="41" fillId="6" borderId="1" xfId="0" applyFont="1" applyFill="1" applyBorder="1" applyAlignment="1">
      <alignment horizontal="center" vertical="center"/>
    </xf>
    <xf numFmtId="0" fontId="42" fillId="6" borderId="1" xfId="0" applyFont="1" applyFill="1" applyBorder="1" applyAlignment="1">
      <alignment horizontal="center" vertical="center" wrapText="1"/>
    </xf>
    <xf numFmtId="1" fontId="9" fillId="7" borderId="4" xfId="0" applyNumberFormat="1" applyFont="1" applyFill="1" applyBorder="1" applyAlignment="1" applyProtection="1">
      <alignment horizontal="center" vertical="center" wrapText="1"/>
      <protection hidden="1"/>
    </xf>
    <xf numFmtId="1" fontId="9" fillId="7" borderId="1" xfId="0" applyNumberFormat="1" applyFont="1" applyFill="1" applyBorder="1" applyAlignment="1" applyProtection="1">
      <alignment horizontal="center" vertical="center" wrapText="1"/>
      <protection hidden="1"/>
    </xf>
    <xf numFmtId="1" fontId="9" fillId="8" borderId="4" xfId="0" applyNumberFormat="1" applyFont="1" applyFill="1" applyBorder="1" applyAlignment="1" applyProtection="1">
      <alignment horizontal="center" vertical="center" wrapText="1"/>
      <protection hidden="1"/>
    </xf>
    <xf numFmtId="1" fontId="9" fillId="8" borderId="1" xfId="0" applyNumberFormat="1" applyFont="1" applyFill="1" applyBorder="1" applyAlignment="1" applyProtection="1">
      <alignment horizontal="center" vertical="center" wrapText="1"/>
      <protection hidden="1"/>
    </xf>
    <xf numFmtId="0" fontId="12" fillId="6" borderId="30" xfId="0" applyFont="1" applyFill="1" applyBorder="1" applyAlignment="1" applyProtection="1">
      <alignment vertical="center"/>
      <protection hidden="1"/>
    </xf>
    <xf numFmtId="0" fontId="25" fillId="6" borderId="12" xfId="0" applyFont="1" applyFill="1" applyBorder="1" applyAlignment="1" applyProtection="1">
      <alignment horizontal="center" vertical="center" wrapText="1"/>
      <protection hidden="1"/>
    </xf>
    <xf numFmtId="17" fontId="25" fillId="6" borderId="12" xfId="0" applyNumberFormat="1" applyFont="1" applyFill="1" applyBorder="1" applyAlignment="1" applyProtection="1">
      <alignment horizontal="center" vertical="center" wrapText="1"/>
      <protection hidden="1"/>
    </xf>
    <xf numFmtId="17" fontId="25" fillId="6" borderId="13" xfId="0" applyNumberFormat="1" applyFont="1" applyFill="1" applyBorder="1" applyAlignment="1" applyProtection="1">
      <alignment horizontal="center" vertical="center" wrapText="1"/>
      <protection hidden="1"/>
    </xf>
    <xf numFmtId="14" fontId="25" fillId="6" borderId="22" xfId="0" applyNumberFormat="1" applyFont="1" applyFill="1" applyBorder="1" applyAlignment="1" applyProtection="1">
      <alignment horizontal="center" vertical="center" wrapText="1"/>
      <protection hidden="1"/>
    </xf>
    <xf numFmtId="17" fontId="12" fillId="6" borderId="12" xfId="0" applyNumberFormat="1" applyFont="1" applyFill="1" applyBorder="1" applyAlignment="1" applyProtection="1">
      <alignment horizontal="center" vertical="center"/>
      <protection hidden="1"/>
    </xf>
    <xf numFmtId="165" fontId="12" fillId="6" borderId="16" xfId="2" applyNumberFormat="1" applyFont="1" applyFill="1" applyBorder="1" applyAlignment="1" applyProtection="1">
      <alignment horizontal="center" vertical="center"/>
      <protection hidden="1"/>
    </xf>
    <xf numFmtId="3" fontId="25" fillId="6" borderId="2" xfId="0" applyNumberFormat="1" applyFont="1" applyFill="1" applyBorder="1" applyAlignment="1" applyProtection="1">
      <alignment horizontal="center" vertical="center" wrapText="1"/>
      <protection hidden="1"/>
    </xf>
    <xf numFmtId="0" fontId="25" fillId="6" borderId="11" xfId="0" applyFont="1" applyFill="1" applyBorder="1" applyAlignment="1" applyProtection="1">
      <alignment horizontal="left" vertical="center" wrapText="1"/>
      <protection hidden="1"/>
    </xf>
    <xf numFmtId="0" fontId="13" fillId="6" borderId="12" xfId="0" applyFont="1" applyFill="1" applyBorder="1" applyAlignment="1" applyProtection="1">
      <alignment horizontal="center" vertical="center" wrapText="1"/>
      <protection hidden="1"/>
    </xf>
    <xf numFmtId="0" fontId="43" fillId="4" borderId="0" xfId="11" applyFont="1" applyFill="1" applyBorder="1" applyAlignment="1" applyProtection="1">
      <alignment vertical="center"/>
      <protection hidden="1"/>
    </xf>
    <xf numFmtId="0" fontId="43" fillId="4" borderId="0" xfId="11" applyFont="1" applyFill="1" applyBorder="1" applyProtection="1">
      <protection hidden="1"/>
    </xf>
    <xf numFmtId="164" fontId="43" fillId="4" borderId="0" xfId="11" applyNumberFormat="1" applyFont="1" applyFill="1" applyBorder="1" applyProtection="1">
      <protection hidden="1"/>
    </xf>
    <xf numFmtId="0" fontId="43" fillId="4" borderId="0" xfId="11" applyFont="1" applyFill="1" applyProtection="1">
      <protection hidden="1"/>
    </xf>
    <xf numFmtId="0" fontId="0" fillId="0" borderId="0" xfId="0" applyAlignment="1" applyProtection="1">
      <alignment horizontal="right"/>
      <protection hidden="1"/>
    </xf>
    <xf numFmtId="3" fontId="9" fillId="7" borderId="4" xfId="0" applyNumberFormat="1" applyFont="1" applyFill="1" applyBorder="1" applyAlignment="1" applyProtection="1">
      <alignment horizontal="center" vertical="center"/>
      <protection hidden="1"/>
    </xf>
    <xf numFmtId="3" fontId="9" fillId="7" borderId="1" xfId="0" applyNumberFormat="1" applyFont="1" applyFill="1" applyBorder="1" applyAlignment="1" applyProtection="1">
      <alignment horizontal="center" vertical="center"/>
      <protection hidden="1"/>
    </xf>
    <xf numFmtId="3" fontId="9" fillId="8" borderId="4" xfId="0" applyNumberFormat="1" applyFont="1" applyFill="1" applyBorder="1" applyAlignment="1" applyProtection="1">
      <alignment horizontal="center" vertical="center"/>
      <protection hidden="1"/>
    </xf>
    <xf numFmtId="3" fontId="9" fillId="8" borderId="1" xfId="0" applyNumberFormat="1" applyFont="1" applyFill="1" applyBorder="1" applyAlignment="1" applyProtection="1">
      <alignment horizontal="center" vertical="center"/>
      <protection hidden="1"/>
    </xf>
    <xf numFmtId="165" fontId="9" fillId="7" borderId="4" xfId="2" applyNumberFormat="1" applyFont="1" applyFill="1" applyBorder="1" applyAlignment="1" applyProtection="1">
      <alignment horizontal="center" vertical="center"/>
      <protection hidden="1"/>
    </xf>
    <xf numFmtId="165" fontId="9" fillId="7" borderId="1" xfId="2" applyNumberFormat="1" applyFont="1" applyFill="1" applyBorder="1" applyAlignment="1" applyProtection="1">
      <alignment horizontal="center" vertical="center"/>
      <protection hidden="1"/>
    </xf>
    <xf numFmtId="165" fontId="9" fillId="8" borderId="4" xfId="2" applyNumberFormat="1" applyFont="1" applyFill="1" applyBorder="1" applyAlignment="1" applyProtection="1">
      <alignment horizontal="center" vertical="center"/>
      <protection hidden="1"/>
    </xf>
    <xf numFmtId="165" fontId="9" fillId="8" borderId="1" xfId="2" applyNumberFormat="1" applyFont="1" applyFill="1" applyBorder="1" applyAlignment="1" applyProtection="1">
      <alignment horizontal="center" vertical="center"/>
      <protection hidden="1"/>
    </xf>
    <xf numFmtId="3" fontId="9" fillId="9" borderId="2" xfId="0" applyNumberFormat="1" applyFont="1" applyFill="1" applyBorder="1" applyAlignment="1" applyProtection="1">
      <alignment horizontal="center" vertical="center"/>
      <protection hidden="1"/>
    </xf>
    <xf numFmtId="167" fontId="0" fillId="0" borderId="0" xfId="0" applyNumberFormat="1"/>
    <xf numFmtId="165" fontId="0" fillId="0" borderId="0" xfId="2" applyNumberFormat="1" applyFont="1"/>
    <xf numFmtId="9" fontId="0" fillId="0" borderId="0" xfId="2" applyFont="1" applyProtection="1">
      <protection hidden="1"/>
    </xf>
    <xf numFmtId="3" fontId="6" fillId="0" borderId="0" xfId="0" applyNumberFormat="1" applyFont="1" applyProtection="1">
      <protection hidden="1"/>
    </xf>
    <xf numFmtId="14" fontId="0" fillId="0" borderId="0" xfId="0" applyNumberFormat="1"/>
    <xf numFmtId="0" fontId="6" fillId="0" borderId="0" xfId="0" applyFont="1"/>
    <xf numFmtId="0" fontId="0" fillId="0" borderId="0" xfId="0" quotePrefix="1" applyProtection="1">
      <protection hidden="1"/>
    </xf>
    <xf numFmtId="3" fontId="25" fillId="6" borderId="1" xfId="10" applyNumberFormat="1" applyFont="1" applyFill="1" applyBorder="1" applyAlignment="1" applyProtection="1">
      <alignment horizontal="center" vertical="center" wrapText="1"/>
      <protection hidden="1"/>
    </xf>
    <xf numFmtId="165" fontId="12" fillId="6" borderId="2" xfId="2" applyNumberFormat="1" applyFont="1" applyFill="1" applyBorder="1" applyAlignment="1" applyProtection="1">
      <alignment horizontal="center" vertical="center"/>
      <protection hidden="1"/>
    </xf>
    <xf numFmtId="0" fontId="9" fillId="3" borderId="0" xfId="0" applyFont="1" applyFill="1" applyAlignment="1" applyProtection="1">
      <alignment horizontal="left" vertical="center" wrapText="1"/>
      <protection hidden="1"/>
    </xf>
    <xf numFmtId="0" fontId="9" fillId="3" borderId="0" xfId="0" applyFont="1" applyFill="1" applyAlignment="1" applyProtection="1">
      <alignment vertical="center" wrapText="1"/>
      <protection hidden="1"/>
    </xf>
    <xf numFmtId="0" fontId="9" fillId="3" borderId="0" xfId="0" applyFont="1" applyFill="1" applyAlignment="1" applyProtection="1">
      <alignment vertical="center"/>
      <protection hidden="1"/>
    </xf>
    <xf numFmtId="17" fontId="12" fillId="6" borderId="14" xfId="0" applyNumberFormat="1" applyFont="1" applyFill="1" applyBorder="1" applyAlignment="1" applyProtection="1">
      <alignment horizontal="center" vertical="center" wrapText="1"/>
      <protection hidden="1"/>
    </xf>
    <xf numFmtId="17" fontId="12" fillId="6" borderId="15" xfId="0" applyNumberFormat="1" applyFont="1" applyFill="1" applyBorder="1" applyAlignment="1" applyProtection="1">
      <alignment horizontal="center" vertical="center" wrapText="1"/>
      <protection hidden="1"/>
    </xf>
    <xf numFmtId="17" fontId="12" fillId="6" borderId="3" xfId="0" applyNumberFormat="1" applyFont="1" applyFill="1" applyBorder="1" applyAlignment="1" applyProtection="1">
      <alignment horizontal="center" vertical="center" wrapText="1"/>
      <protection hidden="1"/>
    </xf>
    <xf numFmtId="17" fontId="12" fillId="6" borderId="21" xfId="0" applyNumberFormat="1" applyFont="1" applyFill="1" applyBorder="1" applyAlignment="1" applyProtection="1">
      <alignment horizontal="center" vertical="center" wrapText="1"/>
      <protection hidden="1"/>
    </xf>
    <xf numFmtId="17" fontId="12" fillId="6" borderId="3" xfId="0" applyNumberFormat="1" applyFont="1" applyFill="1" applyBorder="1" applyAlignment="1" applyProtection="1">
      <alignment horizontal="center" vertical="center"/>
      <protection hidden="1"/>
    </xf>
    <xf numFmtId="17" fontId="12" fillId="6" borderId="21" xfId="0" applyNumberFormat="1" applyFont="1" applyFill="1" applyBorder="1" applyAlignment="1" applyProtection="1">
      <alignment horizontal="center" vertical="center"/>
      <protection hidden="1"/>
    </xf>
    <xf numFmtId="0" fontId="45" fillId="0" borderId="3" xfId="0" applyFont="1" applyBorder="1" applyAlignment="1" applyProtection="1">
      <alignment horizontal="left" vertical="center" wrapText="1"/>
      <protection hidden="1"/>
    </xf>
    <xf numFmtId="0" fontId="12" fillId="6" borderId="3" xfId="0" applyFont="1" applyFill="1" applyBorder="1" applyAlignment="1" applyProtection="1">
      <alignment horizontal="center" vertical="center"/>
      <protection hidden="1"/>
    </xf>
    <xf numFmtId="0" fontId="12" fillId="6" borderId="21" xfId="0" applyFont="1" applyFill="1" applyBorder="1" applyAlignment="1" applyProtection="1">
      <alignment horizontal="center" vertical="center"/>
      <protection hidden="1"/>
    </xf>
    <xf numFmtId="0" fontId="25" fillId="6" borderId="26" xfId="10" applyNumberFormat="1" applyFont="1" applyFill="1" applyBorder="1" applyAlignment="1" applyProtection="1">
      <alignment horizontal="left" vertical="center" wrapText="1"/>
      <protection hidden="1"/>
    </xf>
    <xf numFmtId="0" fontId="25" fillId="6" borderId="27" xfId="10" applyNumberFormat="1" applyFont="1" applyFill="1" applyBorder="1" applyAlignment="1" applyProtection="1">
      <alignment horizontal="left" vertical="center" wrapText="1"/>
      <protection hidden="1"/>
    </xf>
    <xf numFmtId="0" fontId="25" fillId="6" borderId="7" xfId="0" applyFont="1" applyFill="1" applyBorder="1" applyAlignment="1" applyProtection="1">
      <alignment horizontal="center" vertical="center" wrapText="1"/>
      <protection hidden="1"/>
    </xf>
    <xf numFmtId="0" fontId="12" fillId="6" borderId="7" xfId="0" applyFont="1" applyFill="1" applyBorder="1" applyAlignment="1" applyProtection="1">
      <alignment horizontal="center" vertical="center" wrapText="1"/>
      <protection hidden="1"/>
    </xf>
    <xf numFmtId="0" fontId="12" fillId="6" borderId="8" xfId="0" applyFont="1" applyFill="1" applyBorder="1" applyAlignment="1" applyProtection="1">
      <alignment horizontal="center" vertical="center" wrapText="1"/>
      <protection hidden="1"/>
    </xf>
    <xf numFmtId="0" fontId="33" fillId="0" borderId="17" xfId="0" applyFont="1" applyBorder="1" applyAlignment="1" applyProtection="1">
      <alignment horizontal="left" vertical="center"/>
      <protection hidden="1"/>
    </xf>
    <xf numFmtId="0" fontId="33" fillId="0" borderId="3" xfId="0" applyFont="1" applyBorder="1" applyAlignment="1" applyProtection="1">
      <alignment horizontal="left" vertical="center"/>
      <protection hidden="1"/>
    </xf>
    <xf numFmtId="17" fontId="12" fillId="6" borderId="14" xfId="0" applyNumberFormat="1" applyFont="1" applyFill="1" applyBorder="1" applyAlignment="1" applyProtection="1">
      <alignment horizontal="center" vertical="center"/>
      <protection hidden="1"/>
    </xf>
    <xf numFmtId="17" fontId="12" fillId="6" borderId="15" xfId="0" applyNumberFormat="1" applyFont="1" applyFill="1" applyBorder="1" applyAlignment="1" applyProtection="1">
      <alignment horizontal="center" vertical="center"/>
      <protection hidden="1"/>
    </xf>
    <xf numFmtId="0" fontId="25" fillId="6" borderId="24" xfId="10" applyNumberFormat="1" applyFont="1" applyFill="1" applyBorder="1" applyAlignment="1" applyProtection="1">
      <alignment horizontal="left" vertical="center" wrapText="1"/>
      <protection hidden="1"/>
    </xf>
    <xf numFmtId="0" fontId="25" fillId="6" borderId="25" xfId="10" applyNumberFormat="1" applyFont="1" applyFill="1" applyBorder="1" applyAlignment="1" applyProtection="1">
      <alignment horizontal="left" vertical="center" wrapText="1"/>
      <protection hidden="1"/>
    </xf>
    <xf numFmtId="0" fontId="25" fillId="6" borderId="41" xfId="0" applyFont="1" applyFill="1" applyBorder="1" applyAlignment="1" applyProtection="1">
      <alignment horizontal="center" vertical="center" wrapText="1"/>
      <protection hidden="1"/>
    </xf>
    <xf numFmtId="0" fontId="25" fillId="6" borderId="8" xfId="0" applyFont="1" applyFill="1" applyBorder="1" applyAlignment="1" applyProtection="1">
      <alignment horizontal="center" vertical="center" wrapText="1"/>
      <protection hidden="1"/>
    </xf>
    <xf numFmtId="17" fontId="12" fillId="6" borderId="38" xfId="0" applyNumberFormat="1" applyFont="1" applyFill="1" applyBorder="1" applyAlignment="1" applyProtection="1">
      <alignment horizontal="center" vertical="center"/>
      <protection hidden="1"/>
    </xf>
    <xf numFmtId="17" fontId="12" fillId="6" borderId="4" xfId="0" applyNumberFormat="1" applyFont="1" applyFill="1" applyBorder="1" applyAlignment="1" applyProtection="1">
      <alignment horizontal="center" vertical="center"/>
      <protection hidden="1"/>
    </xf>
    <xf numFmtId="14" fontId="12" fillId="6" borderId="3" xfId="0" applyNumberFormat="1" applyFont="1" applyFill="1" applyBorder="1" applyAlignment="1" applyProtection="1">
      <alignment horizontal="center" vertical="center"/>
      <protection hidden="1"/>
    </xf>
    <xf numFmtId="0" fontId="9" fillId="6" borderId="21" xfId="0" applyFont="1" applyFill="1" applyBorder="1" applyAlignment="1" applyProtection="1">
      <alignment horizontal="center" vertical="center"/>
      <protection hidden="1"/>
    </xf>
    <xf numFmtId="0" fontId="25" fillId="6" borderId="24" xfId="0" applyFont="1" applyFill="1" applyBorder="1" applyAlignment="1" applyProtection="1">
      <alignment horizontal="left" vertical="center" wrapText="1"/>
      <protection hidden="1"/>
    </xf>
    <xf numFmtId="0" fontId="25" fillId="6" borderId="25" xfId="0" applyFont="1" applyFill="1" applyBorder="1" applyAlignment="1" applyProtection="1">
      <alignment horizontal="left" vertical="center" wrapText="1"/>
      <protection hidden="1"/>
    </xf>
    <xf numFmtId="0" fontId="12" fillId="6" borderId="31" xfId="0" applyFont="1" applyFill="1" applyBorder="1" applyAlignment="1" applyProtection="1">
      <alignment horizontal="center" vertical="center"/>
      <protection hidden="1"/>
    </xf>
    <xf numFmtId="0" fontId="12" fillId="6" borderId="0" xfId="0" applyFont="1" applyFill="1" applyAlignment="1" applyProtection="1">
      <alignment horizontal="center" vertical="center"/>
      <protection hidden="1"/>
    </xf>
    <xf numFmtId="0" fontId="25" fillId="6" borderId="2" xfId="0" applyFont="1" applyFill="1" applyBorder="1" applyAlignment="1" applyProtection="1">
      <alignment horizontal="left" vertical="center" wrapText="1"/>
      <protection hidden="1"/>
    </xf>
    <xf numFmtId="0" fontId="0" fillId="6" borderId="0" xfId="0" applyFill="1" applyAlignment="1">
      <alignment horizontal="center"/>
    </xf>
    <xf numFmtId="0" fontId="25" fillId="6" borderId="24" xfId="0" applyFont="1" applyFill="1" applyBorder="1" applyAlignment="1" applyProtection="1">
      <alignment vertical="center" wrapText="1"/>
      <protection hidden="1"/>
    </xf>
    <xf numFmtId="0" fontId="25" fillId="6" borderId="25" xfId="0" applyFont="1" applyFill="1" applyBorder="1" applyAlignment="1" applyProtection="1">
      <alignment vertical="center" wrapText="1"/>
      <protection hidden="1"/>
    </xf>
    <xf numFmtId="0" fontId="11" fillId="7" borderId="38" xfId="0" applyFont="1" applyFill="1" applyBorder="1" applyAlignment="1">
      <alignment horizontal="center" vertical="center"/>
    </xf>
    <xf numFmtId="0" fontId="11" fillId="7" borderId="39" xfId="0" applyFont="1" applyFill="1" applyBorder="1" applyAlignment="1">
      <alignment horizontal="center" vertical="center"/>
    </xf>
    <xf numFmtId="0" fontId="11" fillId="7" borderId="4" xfId="0" applyFont="1" applyFill="1" applyBorder="1" applyAlignment="1">
      <alignment horizontal="center" vertical="center"/>
    </xf>
    <xf numFmtId="0" fontId="11" fillId="8" borderId="38" xfId="0" applyFont="1" applyFill="1" applyBorder="1" applyAlignment="1">
      <alignment horizontal="center" vertical="center"/>
    </xf>
    <xf numFmtId="0" fontId="11" fillId="8" borderId="39" xfId="0" applyFont="1" applyFill="1" applyBorder="1" applyAlignment="1">
      <alignment horizontal="center" vertical="center"/>
    </xf>
    <xf numFmtId="0" fontId="11" fillId="8" borderId="4" xfId="0" applyFont="1" applyFill="1" applyBorder="1" applyAlignment="1">
      <alignment horizontal="center" vertical="center"/>
    </xf>
    <xf numFmtId="0" fontId="11" fillId="7" borderId="1" xfId="0" applyFont="1" applyFill="1" applyBorder="1" applyAlignment="1">
      <alignment horizontal="center" vertical="center" wrapText="1"/>
    </xf>
    <xf numFmtId="0" fontId="27" fillId="0" borderId="10" xfId="0" applyFont="1" applyBorder="1" applyAlignment="1" applyProtection="1">
      <alignment vertical="center"/>
      <protection hidden="1"/>
    </xf>
    <xf numFmtId="0" fontId="31" fillId="0" borderId="10" xfId="0" applyFont="1" applyBorder="1" applyAlignment="1" applyProtection="1">
      <alignment vertical="center"/>
      <protection hidden="1"/>
    </xf>
    <xf numFmtId="0" fontId="31" fillId="0" borderId="0" xfId="0" applyFont="1" applyAlignment="1" applyProtection="1">
      <alignment vertical="center"/>
      <protection hidden="1"/>
    </xf>
    <xf numFmtId="17" fontId="25" fillId="3" borderId="7" xfId="0" applyNumberFormat="1"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xf numFmtId="0" fontId="11" fillId="0" borderId="3" xfId="0" applyFont="1" applyBorder="1" applyAlignment="1" applyProtection="1">
      <protection hidden="1"/>
    </xf>
    <xf numFmtId="0" fontId="23" fillId="6" borderId="0" xfId="0" applyFont="1" applyFill="1" applyAlignment="1" applyProtection="1">
      <protection hidden="1"/>
    </xf>
    <xf numFmtId="0" fontId="27" fillId="0" borderId="0" xfId="0" applyFont="1" applyAlignment="1" applyProtection="1">
      <protection hidden="1"/>
    </xf>
    <xf numFmtId="0" fontId="0" fillId="0" borderId="0" xfId="0" applyAlignment="1"/>
  </cellXfs>
  <cellStyles count="12">
    <cellStyle name="Comma" xfId="10" builtinId="3"/>
    <cellStyle name="Hyperlink" xfId="11" builtinId="8"/>
    <cellStyle name="Normal" xfId="0" builtinId="0"/>
    <cellStyle name="Normal 157 2" xfId="4" xr:uid="{00000000-0005-0000-0000-000003000000}"/>
    <cellStyle name="Normal 169" xfId="5" xr:uid="{00000000-0005-0000-0000-000004000000}"/>
    <cellStyle name="Normal 2" xfId="1" xr:uid="{00000000-0005-0000-0000-000005000000}"/>
    <cellStyle name="Normal 2 2" xfId="7" xr:uid="{00000000-0005-0000-0000-000006000000}"/>
    <cellStyle name="Normal 3" xfId="3" xr:uid="{00000000-0005-0000-0000-000007000000}"/>
    <cellStyle name="Normal 4" xfId="8" xr:uid="{00000000-0005-0000-0000-000008000000}"/>
    <cellStyle name="Per cent" xfId="2" builtinId="5"/>
    <cellStyle name="Percent 2" xfId="9" xr:uid="{00000000-0005-0000-0000-00000A000000}"/>
    <cellStyle name="Percent 21" xfId="6" xr:uid="{00000000-0005-0000-0000-00000B000000}"/>
  </cellStyles>
  <dxfs count="0"/>
  <tableStyles count="1" defaultTableStyle="TableStyleMedium2" defaultPivotStyle="PivotStyleLight16">
    <tableStyle name="Invisible" pivot="0" table="0" count="0" xr9:uid="{E86DA69F-E52F-4D54-AAA6-BF16F0FB7854}"/>
  </tableStyles>
  <colors>
    <mruColors>
      <color rgb="FFFBCA3F"/>
      <color rgb="FF91C84C"/>
      <color rgb="FF3C5894"/>
      <color rgb="FF2F8189"/>
      <color rgb="FF6A8DD9"/>
      <color rgb="FF5773B1"/>
      <color rgb="FFECF4FA"/>
      <color rgb="FF818181"/>
      <color rgb="FFA4D9E0"/>
      <color rgb="FF6EA0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AU" b="1"/>
              <a:t>Claims Intake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Total Claims Intake</c:v>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6-1085-4ABE-B156-8B9223C3B3FB}"/>
              </c:ext>
            </c:extLst>
          </c:dPt>
          <c:dPt>
            <c:idx val="1"/>
            <c:invertIfNegative val="0"/>
            <c:bubble3D val="0"/>
            <c:spPr>
              <a:solidFill>
                <a:srgbClr val="002060"/>
              </a:solidFill>
              <a:ln>
                <a:noFill/>
              </a:ln>
              <a:effectLst/>
            </c:spPr>
            <c:extLst>
              <c:ext xmlns:c16="http://schemas.microsoft.com/office/drawing/2014/chart" uri="{C3380CC4-5D6E-409C-BE32-E72D297353CC}">
                <c16:uniqueId val="{00000005-1085-4ABE-B156-8B9223C3B3FB}"/>
              </c:ext>
            </c:extLst>
          </c:dPt>
          <c:dPt>
            <c:idx val="2"/>
            <c:invertIfNegative val="0"/>
            <c:bubble3D val="0"/>
            <c:spPr>
              <a:solidFill>
                <a:srgbClr val="002060"/>
              </a:solidFill>
              <a:ln>
                <a:noFill/>
              </a:ln>
              <a:effectLst/>
            </c:spPr>
            <c:extLst>
              <c:ext xmlns:c16="http://schemas.microsoft.com/office/drawing/2014/chart" uri="{C3380CC4-5D6E-409C-BE32-E72D297353CC}">
                <c16:uniqueId val="{00000004-1085-4ABE-B156-8B9223C3B3FB}"/>
              </c:ext>
            </c:extLst>
          </c:dPt>
          <c:dPt>
            <c:idx val="3"/>
            <c:invertIfNegative val="0"/>
            <c:bubble3D val="0"/>
            <c:spPr>
              <a:solidFill>
                <a:srgbClr val="2F8189"/>
              </a:solidFill>
              <a:ln>
                <a:noFill/>
              </a:ln>
              <a:effectLst/>
            </c:spPr>
            <c:extLst>
              <c:ext xmlns:c16="http://schemas.microsoft.com/office/drawing/2014/chart" uri="{C3380CC4-5D6E-409C-BE32-E72D297353CC}">
                <c16:uniqueId val="{00000003-1085-4ABE-B156-8B9223C3B3F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('Claims Intake'!$B$23:$D$23,'Claims Intake'!$R$23)</c:f>
              <c:strCache>
                <c:ptCount val="4"/>
                <c:pt idx="0">
                  <c:v>2022-2023</c:v>
                </c:pt>
                <c:pt idx="1">
                  <c:v>2023-2024</c:v>
                </c:pt>
                <c:pt idx="2">
                  <c:v>2024-2025</c:v>
                </c:pt>
                <c:pt idx="3">
                  <c:v>Current 
FYTD
(FY25-26)</c:v>
                </c:pt>
              </c:strCache>
              <c:extLst/>
            </c:strRef>
          </c:cat>
          <c:val>
            <c:numRef>
              <c:f>('Claims Intake'!$B$38:$D$38,'Claims Intake'!$R$38)</c:f>
              <c:numCache>
                <c:formatCode>#,##0</c:formatCode>
                <c:ptCount val="4"/>
                <c:pt idx="0">
                  <c:v>72201</c:v>
                </c:pt>
                <c:pt idx="1">
                  <c:v>89530</c:v>
                </c:pt>
                <c:pt idx="2">
                  <c:v>101157</c:v>
                </c:pt>
                <c:pt idx="3">
                  <c:v>62299</c:v>
                </c:pt>
              </c:numCache>
              <c:extLst/>
            </c:numRef>
          </c:val>
          <c:extLst>
            <c:ext xmlns:c16="http://schemas.microsoft.com/office/drawing/2014/chart" uri="{C3380CC4-5D6E-409C-BE32-E72D297353CC}">
              <c16:uniqueId val="{00000002-1085-4ABE-B156-8B9223C3B3FB}"/>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1"/>
        <c:axPos val="l"/>
        <c:numFmt formatCode="#,##0" sourceLinked="1"/>
        <c:majorTickMark val="none"/>
        <c:minorTickMark val="none"/>
        <c:tickLblPos val="nextTo"/>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Time Taken to Allocate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data'!$A$9</c:f>
              <c:strCache>
                <c:ptCount val="1"/>
                <c:pt idx="0">
                  <c:v>Initial Liability</c:v>
                </c:pt>
              </c:strCache>
            </c:strRef>
          </c:tx>
          <c:spPr>
            <a:ln w="28575" cap="rnd">
              <a:solidFill>
                <a:srgbClr val="92D050"/>
              </a:solidFill>
              <a:round/>
            </a:ln>
            <a:effectLst/>
          </c:spPr>
          <c:marker>
            <c:symbol val="none"/>
          </c:marker>
          <c:cat>
            <c:numRef>
              <c:f>'graph data'!$B$8:$N$8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data'!$B$9:$N$9</c:f>
              <c:numCache>
                <c:formatCode>#,##0</c:formatCode>
                <c:ptCount val="13"/>
                <c:pt idx="0">
                  <c:v>58</c:v>
                </c:pt>
                <c:pt idx="1">
                  <c:v>67</c:v>
                </c:pt>
                <c:pt idx="2">
                  <c:v>67</c:v>
                </c:pt>
                <c:pt idx="3">
                  <c:v>61</c:v>
                </c:pt>
                <c:pt idx="4">
                  <c:v>79</c:v>
                </c:pt>
                <c:pt idx="5">
                  <c:v>59</c:v>
                </c:pt>
                <c:pt idx="6">
                  <c:v>36</c:v>
                </c:pt>
                <c:pt idx="7">
                  <c:v>36</c:v>
                </c:pt>
                <c:pt idx="8">
                  <c:v>31</c:v>
                </c:pt>
                <c:pt idx="9">
                  <c:v>24</c:v>
                </c:pt>
                <c:pt idx="10">
                  <c:v>25</c:v>
                </c:pt>
                <c:pt idx="11">
                  <c:v>20</c:v>
                </c:pt>
                <c:pt idx="12" formatCode="0">
                  <c:v>28</c:v>
                </c:pt>
              </c:numCache>
            </c:numRef>
          </c:val>
          <c:smooth val="0"/>
          <c:extLst>
            <c:ext xmlns:c16="http://schemas.microsoft.com/office/drawing/2014/chart" uri="{C3380CC4-5D6E-409C-BE32-E72D297353CC}">
              <c16:uniqueId val="{00000000-E578-46E5-9D4A-B1691F7824E4}"/>
            </c:ext>
          </c:extLst>
        </c:ser>
        <c:ser>
          <c:idx val="1"/>
          <c:order val="1"/>
          <c:tx>
            <c:strRef>
              <c:f>'graph data'!$A$10</c:f>
              <c:strCache>
                <c:ptCount val="1"/>
                <c:pt idx="0">
                  <c:v>Permanent Impairment</c:v>
                </c:pt>
              </c:strCache>
            </c:strRef>
          </c:tx>
          <c:spPr>
            <a:ln w="28575" cap="rnd">
              <a:solidFill>
                <a:srgbClr val="00B0F0"/>
              </a:solidFill>
              <a:round/>
            </a:ln>
            <a:effectLst/>
          </c:spPr>
          <c:marker>
            <c:symbol val="none"/>
          </c:marker>
          <c:cat>
            <c:numRef>
              <c:f>'graph data'!$B$8:$N$8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data'!$B$10:$N$10</c:f>
              <c:numCache>
                <c:formatCode>#,##0</c:formatCode>
                <c:ptCount val="13"/>
                <c:pt idx="0">
                  <c:v>69</c:v>
                </c:pt>
                <c:pt idx="1">
                  <c:v>64</c:v>
                </c:pt>
                <c:pt idx="2">
                  <c:v>63</c:v>
                </c:pt>
                <c:pt idx="3">
                  <c:v>60</c:v>
                </c:pt>
                <c:pt idx="4">
                  <c:v>69</c:v>
                </c:pt>
                <c:pt idx="5">
                  <c:v>64</c:v>
                </c:pt>
                <c:pt idx="6">
                  <c:v>67</c:v>
                </c:pt>
                <c:pt idx="7">
                  <c:v>67</c:v>
                </c:pt>
                <c:pt idx="8">
                  <c:v>69</c:v>
                </c:pt>
                <c:pt idx="9">
                  <c:v>75</c:v>
                </c:pt>
                <c:pt idx="10">
                  <c:v>83</c:v>
                </c:pt>
                <c:pt idx="11">
                  <c:v>88</c:v>
                </c:pt>
                <c:pt idx="12" formatCode="0">
                  <c:v>74</c:v>
                </c:pt>
              </c:numCache>
            </c:numRef>
          </c:val>
          <c:smooth val="0"/>
          <c:extLst>
            <c:ext xmlns:c16="http://schemas.microsoft.com/office/drawing/2014/chart" uri="{C3380CC4-5D6E-409C-BE32-E72D297353CC}">
              <c16:uniqueId val="{00000001-E578-46E5-9D4A-B1691F7824E4}"/>
            </c:ext>
          </c:extLst>
        </c:ser>
        <c:ser>
          <c:idx val="2"/>
          <c:order val="2"/>
          <c:tx>
            <c:strRef>
              <c:f>'graph data'!$A$11</c:f>
              <c:strCache>
                <c:ptCount val="1"/>
                <c:pt idx="0">
                  <c:v>Incapacity</c:v>
                </c:pt>
              </c:strCache>
            </c:strRef>
          </c:tx>
          <c:spPr>
            <a:ln w="28575" cap="rnd">
              <a:solidFill>
                <a:schemeClr val="bg2">
                  <a:lumMod val="75000"/>
                </a:schemeClr>
              </a:solidFill>
              <a:round/>
            </a:ln>
            <a:effectLst/>
          </c:spPr>
          <c:marker>
            <c:symbol val="none"/>
          </c:marker>
          <c:cat>
            <c:numRef>
              <c:f>'graph data'!$B$8:$N$8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data'!$B$11:$N$11</c:f>
              <c:numCache>
                <c:formatCode>#,##0</c:formatCode>
                <c:ptCount val="13"/>
                <c:pt idx="0">
                  <c:v>9</c:v>
                </c:pt>
                <c:pt idx="1">
                  <c:v>10</c:v>
                </c:pt>
                <c:pt idx="2">
                  <c:v>11</c:v>
                </c:pt>
                <c:pt idx="3">
                  <c:v>16</c:v>
                </c:pt>
                <c:pt idx="4">
                  <c:v>14</c:v>
                </c:pt>
                <c:pt idx="5">
                  <c:v>17</c:v>
                </c:pt>
                <c:pt idx="6">
                  <c:v>12</c:v>
                </c:pt>
                <c:pt idx="7">
                  <c:v>7</c:v>
                </c:pt>
                <c:pt idx="8">
                  <c:v>9</c:v>
                </c:pt>
                <c:pt idx="9">
                  <c:v>7</c:v>
                </c:pt>
                <c:pt idx="10">
                  <c:v>10</c:v>
                </c:pt>
                <c:pt idx="11">
                  <c:v>9</c:v>
                </c:pt>
                <c:pt idx="12" formatCode="0">
                  <c:v>10</c:v>
                </c:pt>
              </c:numCache>
            </c:numRef>
          </c:val>
          <c:smooth val="0"/>
          <c:extLst>
            <c:ext xmlns:c16="http://schemas.microsoft.com/office/drawing/2014/chart" uri="{C3380CC4-5D6E-409C-BE32-E72D297353CC}">
              <c16:uniqueId val="{00000002-E578-46E5-9D4A-B1691F7824E4}"/>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Claims Being Processed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data'!$A$16</c:f>
              <c:strCache>
                <c:ptCount val="1"/>
                <c:pt idx="0">
                  <c:v>Total Initial Liability​</c:v>
                </c:pt>
              </c:strCache>
            </c:strRef>
          </c:tx>
          <c:spPr>
            <a:ln w="28575" cap="rnd">
              <a:solidFill>
                <a:srgbClr val="00B0F0"/>
              </a:solidFill>
              <a:round/>
            </a:ln>
            <a:effectLst/>
          </c:spPr>
          <c:marker>
            <c:symbol val="none"/>
          </c:marker>
          <c:cat>
            <c:numRef>
              <c:f>'graph data'!$B$15:$N$15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data'!$B$16:$N$16</c:f>
              <c:numCache>
                <c:formatCode>#,##0</c:formatCode>
                <c:ptCount val="13"/>
                <c:pt idx="0">
                  <c:v>46394</c:v>
                </c:pt>
                <c:pt idx="1">
                  <c:v>46011</c:v>
                </c:pt>
                <c:pt idx="2">
                  <c:v>46590</c:v>
                </c:pt>
                <c:pt idx="3">
                  <c:v>46640</c:v>
                </c:pt>
                <c:pt idx="4">
                  <c:v>45317</c:v>
                </c:pt>
                <c:pt idx="5">
                  <c:v>46336</c:v>
                </c:pt>
                <c:pt idx="6">
                  <c:v>45821</c:v>
                </c:pt>
                <c:pt idx="7">
                  <c:v>46210</c:v>
                </c:pt>
                <c:pt idx="8">
                  <c:v>47197</c:v>
                </c:pt>
                <c:pt idx="9">
                  <c:v>46861</c:v>
                </c:pt>
                <c:pt idx="10">
                  <c:v>47162</c:v>
                </c:pt>
                <c:pt idx="11">
                  <c:v>47355</c:v>
                </c:pt>
              </c:numCache>
            </c:numRef>
          </c:val>
          <c:smooth val="0"/>
          <c:extLst>
            <c:ext xmlns:c16="http://schemas.microsoft.com/office/drawing/2014/chart" uri="{C3380CC4-5D6E-409C-BE32-E72D297353CC}">
              <c16:uniqueId val="{00000000-560D-4378-AB6E-8E13E3C91F18}"/>
            </c:ext>
          </c:extLst>
        </c:ser>
        <c:ser>
          <c:idx val="1"/>
          <c:order val="1"/>
          <c:tx>
            <c:strRef>
              <c:f>'graph data'!$A$17</c:f>
              <c:strCache>
                <c:ptCount val="1"/>
                <c:pt idx="0">
                  <c:v>Total Permanent Impairment​</c:v>
                </c:pt>
              </c:strCache>
            </c:strRef>
          </c:tx>
          <c:spPr>
            <a:ln w="28575" cap="rnd">
              <a:solidFill>
                <a:srgbClr val="92D050"/>
              </a:solidFill>
              <a:round/>
            </a:ln>
            <a:effectLst/>
          </c:spPr>
          <c:marker>
            <c:symbol val="none"/>
          </c:marker>
          <c:cat>
            <c:numRef>
              <c:f>'graph data'!$B$15:$N$15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data'!$B$17:$N$17</c:f>
              <c:numCache>
                <c:formatCode>#,##0</c:formatCode>
                <c:ptCount val="13"/>
                <c:pt idx="0">
                  <c:v>27734</c:v>
                </c:pt>
                <c:pt idx="1">
                  <c:v>26453</c:v>
                </c:pt>
                <c:pt idx="2">
                  <c:v>25262</c:v>
                </c:pt>
                <c:pt idx="3">
                  <c:v>24549</c:v>
                </c:pt>
                <c:pt idx="4">
                  <c:v>23226</c:v>
                </c:pt>
                <c:pt idx="5">
                  <c:v>21667</c:v>
                </c:pt>
                <c:pt idx="6">
                  <c:v>20681</c:v>
                </c:pt>
                <c:pt idx="7">
                  <c:v>19902</c:v>
                </c:pt>
                <c:pt idx="8">
                  <c:v>19000</c:v>
                </c:pt>
                <c:pt idx="9">
                  <c:v>18668</c:v>
                </c:pt>
                <c:pt idx="10">
                  <c:v>17725</c:v>
                </c:pt>
                <c:pt idx="11">
                  <c:v>16590</c:v>
                </c:pt>
              </c:numCache>
            </c:numRef>
          </c:val>
          <c:smooth val="0"/>
          <c:extLst>
            <c:ext xmlns:c16="http://schemas.microsoft.com/office/drawing/2014/chart" uri="{C3380CC4-5D6E-409C-BE32-E72D297353CC}">
              <c16:uniqueId val="{00000001-560D-4378-AB6E-8E13E3C91F18}"/>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'graph data'!$A$20</c:f>
              <c:strCache>
                <c:ptCount val="1"/>
                <c:pt idx="0">
                  <c:v>Initial Liability</c:v>
                </c:pt>
              </c:strCache>
            </c:strRef>
          </c:tx>
          <c:spPr>
            <a:solidFill>
              <a:srgbClr val="264478"/>
            </a:solidFill>
            <a:ln>
              <a:noFill/>
            </a:ln>
            <a:effectLst/>
          </c:spPr>
          <c:invertIfNegative val="0"/>
          <c:cat>
            <c:strRef>
              <c:f>'graph data'!$B$19:$N$19</c:f>
              <c:strCache>
                <c:ptCount val="13"/>
                <c:pt idx="0">
                  <c:v>Jan-25</c:v>
                </c:pt>
                <c:pt idx="1">
                  <c:v>Feb-25</c:v>
                </c:pt>
                <c:pt idx="2">
                  <c:v>Mar-25</c:v>
                </c:pt>
                <c:pt idx="3">
                  <c:v>Apr-25</c:v>
                </c:pt>
                <c:pt idx="4">
                  <c:v>May-25</c:v>
                </c:pt>
                <c:pt idx="5">
                  <c:v>Jun-25</c:v>
                </c:pt>
                <c:pt idx="6">
                  <c:v>Jul-25</c:v>
                </c:pt>
                <c:pt idx="7">
                  <c:v>Aug-25</c:v>
                </c:pt>
                <c:pt idx="8">
                  <c:v>Sep-25</c:v>
                </c:pt>
                <c:pt idx="9">
                  <c:v>Oct-25</c:v>
                </c:pt>
                <c:pt idx="10">
                  <c:v>Nov-25</c:v>
                </c:pt>
                <c:pt idx="11">
                  <c:v>Dec-25</c:v>
                </c:pt>
                <c:pt idx="12">
                  <c:v>Jan</c:v>
                </c:pt>
              </c:strCache>
            </c:strRef>
          </c:cat>
          <c:val>
            <c:numRef>
              <c:f>'graph data'!$B$20:$N$20</c:f>
              <c:numCache>
                <c:formatCode>#,##0</c:formatCode>
                <c:ptCount val="13"/>
                <c:pt idx="0">
                  <c:v>529</c:v>
                </c:pt>
                <c:pt idx="1">
                  <c:v>829</c:v>
                </c:pt>
                <c:pt idx="2">
                  <c:v>285</c:v>
                </c:pt>
                <c:pt idx="3">
                  <c:v>389</c:v>
                </c:pt>
                <c:pt idx="4">
                  <c:v>985</c:v>
                </c:pt>
                <c:pt idx="5">
                  <c:v>250</c:v>
                </c:pt>
                <c:pt idx="6">
                  <c:v>957</c:v>
                </c:pt>
                <c:pt idx="7">
                  <c:v>966</c:v>
                </c:pt>
                <c:pt idx="8">
                  <c:v>566</c:v>
                </c:pt>
                <c:pt idx="9">
                  <c:v>1513</c:v>
                </c:pt>
                <c:pt idx="10">
                  <c:v>1121</c:v>
                </c:pt>
                <c:pt idx="11">
                  <c:v>1979</c:v>
                </c:pt>
              </c:numCache>
            </c:numRef>
          </c:val>
          <c:extLst>
            <c:ext xmlns:c16="http://schemas.microsoft.com/office/drawing/2014/chart" uri="{C3380CC4-5D6E-409C-BE32-E72D297353CC}">
              <c16:uniqueId val="{00000001-998C-4AD3-9CC7-8F2738BB3F65}"/>
            </c:ext>
          </c:extLst>
        </c:ser>
        <c:ser>
          <c:idx val="2"/>
          <c:order val="1"/>
          <c:tx>
            <c:strRef>
              <c:f>'graph data'!$A$21</c:f>
              <c:strCache>
                <c:ptCount val="1"/>
                <c:pt idx="0">
                  <c:v>Permanent Impairment</c:v>
                </c:pt>
              </c:strCache>
            </c:strRef>
          </c:tx>
          <c:spPr>
            <a:solidFill>
              <a:schemeClr val="accent6">
                <a:lumMod val="75000"/>
              </a:schemeClr>
            </a:solidFill>
            <a:ln>
              <a:noFill/>
            </a:ln>
            <a:effectLst/>
          </c:spPr>
          <c:invertIfNegative val="0"/>
          <c:cat>
            <c:strRef>
              <c:f>'graph data'!$B$19:$N$19</c:f>
              <c:strCache>
                <c:ptCount val="13"/>
                <c:pt idx="0">
                  <c:v>Jan-25</c:v>
                </c:pt>
                <c:pt idx="1">
                  <c:v>Feb-25</c:v>
                </c:pt>
                <c:pt idx="2">
                  <c:v>Mar-25</c:v>
                </c:pt>
                <c:pt idx="3">
                  <c:v>Apr-25</c:v>
                </c:pt>
                <c:pt idx="4">
                  <c:v>May-25</c:v>
                </c:pt>
                <c:pt idx="5">
                  <c:v>Jun-25</c:v>
                </c:pt>
                <c:pt idx="6">
                  <c:v>Jul-25</c:v>
                </c:pt>
                <c:pt idx="7">
                  <c:v>Aug-25</c:v>
                </c:pt>
                <c:pt idx="8">
                  <c:v>Sep-25</c:v>
                </c:pt>
                <c:pt idx="9">
                  <c:v>Oct-25</c:v>
                </c:pt>
                <c:pt idx="10">
                  <c:v>Nov-25</c:v>
                </c:pt>
                <c:pt idx="11">
                  <c:v>Dec-25</c:v>
                </c:pt>
                <c:pt idx="12">
                  <c:v>Jan</c:v>
                </c:pt>
              </c:strCache>
            </c:strRef>
          </c:cat>
          <c:val>
            <c:numRef>
              <c:f>'graph data'!$B$21:$N$21</c:f>
              <c:numCache>
                <c:formatCode>#,##0</c:formatCode>
                <c:ptCount val="13"/>
                <c:pt idx="0">
                  <c:v>5311</c:v>
                </c:pt>
                <c:pt idx="1">
                  <c:v>6792</c:v>
                </c:pt>
                <c:pt idx="2">
                  <c:v>8225</c:v>
                </c:pt>
                <c:pt idx="3">
                  <c:v>8919</c:v>
                </c:pt>
                <c:pt idx="4">
                  <c:v>11301</c:v>
                </c:pt>
                <c:pt idx="5">
                  <c:v>13063</c:v>
                </c:pt>
                <c:pt idx="6">
                  <c:v>15041</c:v>
                </c:pt>
                <c:pt idx="7">
                  <c:v>17135</c:v>
                </c:pt>
                <c:pt idx="8">
                  <c:v>19321</c:v>
                </c:pt>
                <c:pt idx="9">
                  <c:v>21156</c:v>
                </c:pt>
                <c:pt idx="10">
                  <c:v>23089</c:v>
                </c:pt>
                <c:pt idx="11">
                  <c:v>25120</c:v>
                </c:pt>
              </c:numCache>
            </c:numRef>
          </c:val>
          <c:extLst>
            <c:ext xmlns:c16="http://schemas.microsoft.com/office/drawing/2014/chart" uri="{C3380CC4-5D6E-409C-BE32-E72D297353CC}">
              <c16:uniqueId val="{00000002-998C-4AD3-9CC7-8F2738BB3F65}"/>
            </c:ext>
          </c:extLst>
        </c:ser>
        <c:ser>
          <c:idx val="3"/>
          <c:order val="2"/>
          <c:tx>
            <c:strRef>
              <c:f>'graph data'!$A$22</c:f>
              <c:strCache>
                <c:ptCount val="1"/>
                <c:pt idx="0">
                  <c:v>Incapacity</c:v>
                </c:pt>
              </c:strCache>
            </c:strRef>
          </c:tx>
          <c:spPr>
            <a:solidFill>
              <a:srgbClr val="C00000"/>
            </a:solidFill>
            <a:ln>
              <a:noFill/>
            </a:ln>
            <a:effectLst/>
          </c:spPr>
          <c:invertIfNegative val="0"/>
          <c:cat>
            <c:strRef>
              <c:f>'graph data'!$B$19:$N$19</c:f>
              <c:strCache>
                <c:ptCount val="13"/>
                <c:pt idx="0">
                  <c:v>Jan-25</c:v>
                </c:pt>
                <c:pt idx="1">
                  <c:v>Feb-25</c:v>
                </c:pt>
                <c:pt idx="2">
                  <c:v>Mar-25</c:v>
                </c:pt>
                <c:pt idx="3">
                  <c:v>Apr-25</c:v>
                </c:pt>
                <c:pt idx="4">
                  <c:v>May-25</c:v>
                </c:pt>
                <c:pt idx="5">
                  <c:v>Jun-25</c:v>
                </c:pt>
                <c:pt idx="6">
                  <c:v>Jul-25</c:v>
                </c:pt>
                <c:pt idx="7">
                  <c:v>Aug-25</c:v>
                </c:pt>
                <c:pt idx="8">
                  <c:v>Sep-25</c:v>
                </c:pt>
                <c:pt idx="9">
                  <c:v>Oct-25</c:v>
                </c:pt>
                <c:pt idx="10">
                  <c:v>Nov-25</c:v>
                </c:pt>
                <c:pt idx="11">
                  <c:v>Dec-25</c:v>
                </c:pt>
                <c:pt idx="12">
                  <c:v>Jan</c:v>
                </c:pt>
              </c:strCache>
            </c:strRef>
          </c:cat>
          <c:val>
            <c:numRef>
              <c:f>'graph data'!$B$22:$N$22</c:f>
              <c:numCache>
                <c:formatCode>#,##0</c:formatCode>
                <c:ptCount val="13"/>
                <c:pt idx="0">
                  <c:v>216</c:v>
                </c:pt>
                <c:pt idx="1">
                  <c:v>163</c:v>
                </c:pt>
                <c:pt idx="2">
                  <c:v>196</c:v>
                </c:pt>
                <c:pt idx="3">
                  <c:v>98</c:v>
                </c:pt>
                <c:pt idx="4">
                  <c:v>61</c:v>
                </c:pt>
                <c:pt idx="5">
                  <c:v>37</c:v>
                </c:pt>
                <c:pt idx="6">
                  <c:v>38</c:v>
                </c:pt>
                <c:pt idx="7">
                  <c:v>94</c:v>
                </c:pt>
                <c:pt idx="8">
                  <c:v>106</c:v>
                </c:pt>
                <c:pt idx="9">
                  <c:v>151</c:v>
                </c:pt>
                <c:pt idx="10">
                  <c:v>153</c:v>
                </c:pt>
                <c:pt idx="11">
                  <c:v>177</c:v>
                </c:pt>
              </c:numCache>
            </c:numRef>
          </c:val>
          <c:extLst>
            <c:ext xmlns:c16="http://schemas.microsoft.com/office/drawing/2014/chart" uri="{C3380CC4-5D6E-409C-BE32-E72D297353CC}">
              <c16:uniqueId val="{00000003-998C-4AD3-9CC7-8F2738BB3F65}"/>
            </c:ext>
          </c:extLst>
        </c:ser>
        <c:dLbls>
          <c:showLegendKey val="0"/>
          <c:showVal val="0"/>
          <c:showCatName val="0"/>
          <c:showSerName val="0"/>
          <c:showPercent val="0"/>
          <c:showBubbleSize val="0"/>
        </c:dLbls>
        <c:gapWidth val="150"/>
        <c:overlap val="100"/>
        <c:axId val="788542808"/>
        <c:axId val="788535920"/>
        <c:extLst/>
      </c:barChart>
      <c:catAx>
        <c:axId val="7885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Algn val="ctr"/>
        <c:lblOffset val="100"/>
        <c:noMultiLvlLbl val="1"/>
      </c:catAx>
      <c:valAx>
        <c:axId val="788535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data'!$A$49</c:f>
              <c:strCache>
                <c:ptCount val="1"/>
                <c:pt idx="0">
                  <c:v>DRCA Initial Liability​</c:v>
                </c:pt>
              </c:strCache>
            </c:strRef>
          </c:tx>
          <c:spPr>
            <a:solidFill>
              <a:schemeClr val="accent1"/>
            </a:solidFill>
            <a:ln w="3175" cmpd="sng">
              <a:solidFill>
                <a:sysClr val="windowText" lastClr="000000">
                  <a:lumMod val="25000"/>
                  <a:lumOff val="75000"/>
                </a:sysClr>
              </a:solidFill>
            </a:ln>
            <a:effectLst/>
          </c:spPr>
          <c:invertIfNegative val="0"/>
          <c:dPt>
            <c:idx val="1"/>
            <c:invertIfNegative val="0"/>
            <c:bubble3D val="0"/>
            <c:spPr>
              <a:solidFill>
                <a:schemeClr val="accent2"/>
              </a:solidFill>
              <a:ln w="3175" cmpd="sng">
                <a:solidFill>
                  <a:sysClr val="windowText" lastClr="000000">
                    <a:lumMod val="25000"/>
                    <a:lumOff val="75000"/>
                  </a:sysClr>
                </a:solidFill>
              </a:ln>
              <a:effectLst/>
            </c:spPr>
            <c:extLst>
              <c:ext xmlns:c16="http://schemas.microsoft.com/office/drawing/2014/chart" uri="{C3380CC4-5D6E-409C-BE32-E72D297353CC}">
                <c16:uniqueId val="{00000002-B9B4-4E3E-9CF3-0FDA5CA0ED4F}"/>
              </c:ext>
            </c:extLst>
          </c:dPt>
          <c:dPt>
            <c:idx val="2"/>
            <c:invertIfNegative val="0"/>
            <c:bubble3D val="0"/>
            <c:spPr>
              <a:solidFill>
                <a:schemeClr val="accent3"/>
              </a:solidFill>
              <a:ln w="3175" cmpd="sng">
                <a:solidFill>
                  <a:sysClr val="windowText" lastClr="000000">
                    <a:lumMod val="25000"/>
                    <a:lumOff val="75000"/>
                  </a:sysClr>
                </a:solidFill>
              </a:ln>
              <a:effectLst/>
            </c:spPr>
            <c:extLst>
              <c:ext xmlns:c16="http://schemas.microsoft.com/office/drawing/2014/chart" uri="{C3380CC4-5D6E-409C-BE32-E72D297353CC}">
                <c16:uniqueId val="{00000003-B9B4-4E3E-9CF3-0FDA5CA0ED4F}"/>
              </c:ext>
            </c:extLst>
          </c:dPt>
          <c:dPt>
            <c:idx val="3"/>
            <c:invertIfNegative val="0"/>
            <c:bubble3D val="0"/>
            <c:spPr>
              <a:solidFill>
                <a:schemeClr val="accent4"/>
              </a:solidFill>
              <a:ln w="3175" cmpd="sng">
                <a:solidFill>
                  <a:sysClr val="windowText" lastClr="000000">
                    <a:lumMod val="25000"/>
                    <a:lumOff val="75000"/>
                  </a:sysClr>
                </a:solidFill>
              </a:ln>
              <a:effectLst/>
            </c:spPr>
            <c:extLst>
              <c:ext xmlns:c16="http://schemas.microsoft.com/office/drawing/2014/chart" uri="{C3380CC4-5D6E-409C-BE32-E72D297353CC}">
                <c16:uniqueId val="{00000004-B9B4-4E3E-9CF3-0FDA5CA0ED4F}"/>
              </c:ext>
            </c:extLst>
          </c:dPt>
          <c:dPt>
            <c:idx val="4"/>
            <c:invertIfNegative val="0"/>
            <c:bubble3D val="0"/>
            <c:spPr>
              <a:solidFill>
                <a:schemeClr val="accent5"/>
              </a:solidFill>
              <a:ln w="3175" cmpd="sng">
                <a:solidFill>
                  <a:sysClr val="windowText" lastClr="000000">
                    <a:lumMod val="25000"/>
                    <a:lumOff val="75000"/>
                  </a:sysClr>
                </a:solidFill>
              </a:ln>
              <a:effectLst/>
            </c:spPr>
            <c:extLst>
              <c:ext xmlns:c16="http://schemas.microsoft.com/office/drawing/2014/chart" uri="{C3380CC4-5D6E-409C-BE32-E72D297353CC}">
                <c16:uniqueId val="{00000005-B9B4-4E3E-9CF3-0FDA5CA0ED4F}"/>
              </c:ext>
            </c:extLst>
          </c:dPt>
          <c:dPt>
            <c:idx val="5"/>
            <c:invertIfNegative val="0"/>
            <c:bubble3D val="0"/>
            <c:spPr>
              <a:solidFill>
                <a:schemeClr val="accent6"/>
              </a:solidFill>
              <a:ln w="3175" cmpd="sng">
                <a:solidFill>
                  <a:sysClr val="windowText" lastClr="000000">
                    <a:lumMod val="25000"/>
                    <a:lumOff val="75000"/>
                  </a:sysClr>
                </a:solidFill>
              </a:ln>
              <a:effectLst/>
            </c:spPr>
            <c:extLst>
              <c:ext xmlns:c16="http://schemas.microsoft.com/office/drawing/2014/chart" uri="{C3380CC4-5D6E-409C-BE32-E72D297353CC}">
                <c16:uniqueId val="{00000006-B9B4-4E3E-9CF3-0FDA5CA0ED4F}"/>
              </c:ext>
            </c:extLst>
          </c:dPt>
          <c:dPt>
            <c:idx val="6"/>
            <c:invertIfNegative val="0"/>
            <c:bubble3D val="0"/>
            <c:spPr>
              <a:solidFill>
                <a:schemeClr val="tx2"/>
              </a:solidFill>
              <a:ln w="3175" cmpd="sng">
                <a:solidFill>
                  <a:sysClr val="windowText" lastClr="000000">
                    <a:lumMod val="25000"/>
                    <a:lumOff val="75000"/>
                  </a:sysClr>
                </a:solidFill>
              </a:ln>
              <a:effectLst/>
            </c:spPr>
            <c:extLst>
              <c:ext xmlns:c16="http://schemas.microsoft.com/office/drawing/2014/chart" uri="{C3380CC4-5D6E-409C-BE32-E72D297353CC}">
                <c16:uniqueId val="{00000007-B9B4-4E3E-9CF3-0FDA5CA0ED4F}"/>
              </c:ext>
            </c:extLst>
          </c:dPt>
          <c:cat>
            <c:strRef>
              <c:f>'graph data'!$B$48:$H$48</c:f>
              <c:strCache>
                <c:ptCount val="7"/>
                <c:pt idx="0">
                  <c:v>0-100​</c:v>
                </c:pt>
                <c:pt idx="1">
                  <c:v>101-200​</c:v>
                </c:pt>
                <c:pt idx="2">
                  <c:v>201-300​</c:v>
                </c:pt>
                <c:pt idx="3">
                  <c:v>301-400​</c:v>
                </c:pt>
                <c:pt idx="4">
                  <c:v>401-600​</c:v>
                </c:pt>
                <c:pt idx="5">
                  <c:v>601-800​</c:v>
                </c:pt>
                <c:pt idx="6">
                  <c:v>800+​</c:v>
                </c:pt>
              </c:strCache>
            </c:strRef>
          </c:cat>
          <c:val>
            <c:numRef>
              <c:f>'graph data'!$B$49:$H$49</c:f>
              <c:numCache>
                <c:formatCode>#,##0</c:formatCode>
                <c:ptCount val="7"/>
                <c:pt idx="0">
                  <c:v>74</c:v>
                </c:pt>
                <c:pt idx="1">
                  <c:v>83</c:v>
                </c:pt>
                <c:pt idx="2">
                  <c:v>87</c:v>
                </c:pt>
                <c:pt idx="3">
                  <c:v>62</c:v>
                </c:pt>
                <c:pt idx="4">
                  <c:v>282</c:v>
                </c:pt>
                <c:pt idx="5">
                  <c:v>336</c:v>
                </c:pt>
                <c:pt idx="6">
                  <c:v>59</c:v>
                </c:pt>
              </c:numCache>
            </c:numRef>
          </c:val>
          <c:extLst>
            <c:ext xmlns:c16="http://schemas.microsoft.com/office/drawing/2014/chart" uri="{C3380CC4-5D6E-409C-BE32-E72D297353CC}">
              <c16:uniqueId val="{00000000-B9B4-4E3E-9CF3-0FDA5CA0ED4F}"/>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data'!$A$50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data'!$B$50:$H$50</c15:sqref>
                        </c15:formulaRef>
                      </c:ext>
                    </c:extLst>
                    <c:numCache>
                      <c:formatCode>#,##0</c:formatCode>
                      <c:ptCount val="7"/>
                      <c:pt idx="0">
                        <c:v>170</c:v>
                      </c:pt>
                      <c:pt idx="1">
                        <c:v>216</c:v>
                      </c:pt>
                      <c:pt idx="2">
                        <c:v>646</c:v>
                      </c:pt>
                      <c:pt idx="3">
                        <c:v>335</c:v>
                      </c:pt>
                      <c:pt idx="4">
                        <c:v>456</c:v>
                      </c:pt>
                      <c:pt idx="5">
                        <c:v>339</c:v>
                      </c:pt>
                      <c:pt idx="6">
                        <c:v>45</c:v>
                      </c:pt>
                    </c:numCache>
                  </c:numRef>
                </c:val>
                <c:extLst>
                  <c:ext xmlns:c16="http://schemas.microsoft.com/office/drawing/2014/chart" uri="{C3380CC4-5D6E-409C-BE32-E72D297353CC}">
                    <c16:uniqueId val="{00000001-B9B4-4E3E-9CF3-0FDA5CA0ED4F}"/>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7479157017137565"/>
          <c:y val="0.6865671641791044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data'!$A$50</c:f>
              <c:strCache>
                <c:ptCount val="1"/>
                <c:pt idx="0">
                  <c:v>MRCA Initial Liability​</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F959-4F51-8A67-19F0B263DE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F959-4F51-8A67-19F0B263DE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4-F959-4F51-8A67-19F0B263DE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F959-4F51-8A67-19F0B263DE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6-F959-4F51-8A67-19F0B263DE09}"/>
              </c:ext>
            </c:extLst>
          </c:dPt>
          <c:dPt>
            <c:idx val="6"/>
            <c:invertIfNegative val="0"/>
            <c:bubble3D val="0"/>
            <c:spPr>
              <a:solidFill>
                <a:schemeClr val="tx2"/>
              </a:solidFill>
              <a:ln>
                <a:noFill/>
              </a:ln>
              <a:effectLst/>
            </c:spPr>
            <c:extLst>
              <c:ext xmlns:c16="http://schemas.microsoft.com/office/drawing/2014/chart" uri="{C3380CC4-5D6E-409C-BE32-E72D297353CC}">
                <c16:uniqueId val="{00000007-F959-4F51-8A67-19F0B263DE09}"/>
              </c:ext>
            </c:extLst>
          </c:dPt>
          <c:cat>
            <c:strRef>
              <c:f>'graph data'!$B$48:$H$48</c:f>
              <c:strCache>
                <c:ptCount val="7"/>
                <c:pt idx="0">
                  <c:v>0-100​</c:v>
                </c:pt>
                <c:pt idx="1">
                  <c:v>101-200​</c:v>
                </c:pt>
                <c:pt idx="2">
                  <c:v>201-300​</c:v>
                </c:pt>
                <c:pt idx="3">
                  <c:v>301-400​</c:v>
                </c:pt>
                <c:pt idx="4">
                  <c:v>401-600​</c:v>
                </c:pt>
                <c:pt idx="5">
                  <c:v>601-800​</c:v>
                </c:pt>
                <c:pt idx="6">
                  <c:v>800+​</c:v>
                </c:pt>
              </c:strCache>
            </c:strRef>
          </c:cat>
          <c:val>
            <c:numRef>
              <c:f>'graph data'!$B$50:$H$50</c:f>
              <c:numCache>
                <c:formatCode>#,##0</c:formatCode>
                <c:ptCount val="7"/>
                <c:pt idx="0">
                  <c:v>170</c:v>
                </c:pt>
                <c:pt idx="1">
                  <c:v>216</c:v>
                </c:pt>
                <c:pt idx="2">
                  <c:v>646</c:v>
                </c:pt>
                <c:pt idx="3">
                  <c:v>335</c:v>
                </c:pt>
                <c:pt idx="4">
                  <c:v>456</c:v>
                </c:pt>
                <c:pt idx="5">
                  <c:v>339</c:v>
                </c:pt>
                <c:pt idx="6">
                  <c:v>45</c:v>
                </c:pt>
              </c:numCache>
            </c:numRef>
          </c:val>
          <c:extLst>
            <c:ext xmlns:c16="http://schemas.microsoft.com/office/drawing/2014/chart" uri="{C3380CC4-5D6E-409C-BE32-E72D297353CC}">
              <c16:uniqueId val="{00000001-F959-4F51-8A67-19F0B263DE09}"/>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data'!$A$49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data'!$B$49:$H$49</c15:sqref>
                        </c15:formulaRef>
                      </c:ext>
                    </c:extLst>
                    <c:numCache>
                      <c:formatCode>#,##0</c:formatCode>
                      <c:ptCount val="7"/>
                      <c:pt idx="0">
                        <c:v>74</c:v>
                      </c:pt>
                      <c:pt idx="1">
                        <c:v>83</c:v>
                      </c:pt>
                      <c:pt idx="2">
                        <c:v>87</c:v>
                      </c:pt>
                      <c:pt idx="3">
                        <c:v>62</c:v>
                      </c:pt>
                      <c:pt idx="4">
                        <c:v>282</c:v>
                      </c:pt>
                      <c:pt idx="5">
                        <c:v>336</c:v>
                      </c:pt>
                      <c:pt idx="6">
                        <c:v>59</c:v>
                      </c:pt>
                    </c:numCache>
                  </c:numRef>
                </c:val>
                <c:extLst>
                  <c:ext xmlns:c16="http://schemas.microsoft.com/office/drawing/2014/chart" uri="{C3380CC4-5D6E-409C-BE32-E72D297353CC}">
                    <c16:uniqueId val="{00000000-F959-4F51-8A67-19F0B263DE09}"/>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0.05"/>
          <c:y val="0.77387989187918671"/>
          <c:w val="0.9"/>
          <c:h val="0.10074697379245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Claims Received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223C72"/>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59DF-4446-BA18-2BC748491C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data'!$A$68:$D$68</c:f>
              <c:strCache>
                <c:ptCount val="4"/>
                <c:pt idx="0">
                  <c:v>2022-2023</c:v>
                </c:pt>
                <c:pt idx="1">
                  <c:v>2023-2024</c:v>
                </c:pt>
                <c:pt idx="2">
                  <c:v>2024-2025</c:v>
                </c:pt>
                <c:pt idx="3">
                  <c:v>Current 
FYTD: 2025-26</c:v>
                </c:pt>
              </c:strCache>
            </c:strRef>
          </c:cat>
          <c:val>
            <c:numRef>
              <c:f>'graph data'!$A$69:$D$69</c:f>
              <c:numCache>
                <c:formatCode>#,##0</c:formatCode>
                <c:ptCount val="4"/>
                <c:pt idx="0">
                  <c:v>72201</c:v>
                </c:pt>
                <c:pt idx="1">
                  <c:v>89530</c:v>
                </c:pt>
                <c:pt idx="2">
                  <c:v>101157</c:v>
                </c:pt>
                <c:pt idx="3">
                  <c:v>54481</c:v>
                </c:pt>
              </c:numCache>
            </c:numRef>
          </c:val>
          <c:extLst>
            <c:ext xmlns:c16="http://schemas.microsoft.com/office/drawing/2014/chart" uri="{C3380CC4-5D6E-409C-BE32-E72D297353CC}">
              <c16:uniqueId val="{00000000-59DF-4446-BA18-2BC748491CB5}"/>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Initial Liability</c:v>
          </c:tx>
          <c:spPr>
            <a:solidFill>
              <a:srgbClr val="91C84C"/>
            </a:solidFill>
            <a:ln>
              <a:noFill/>
            </a:ln>
            <a:effectLst/>
          </c:spPr>
          <c:invertIfNegative val="0"/>
          <c:cat>
            <c:multiLvlStrRef>
              <c:f>'Unallocated Claims'!$E$29:$Q$30</c:f>
              <c:multiLvlStrCache>
                <c:ptCount val="13"/>
                <c:lvl/>
                <c:lvl>
                  <c:pt idx="0">
                    <c:v>Jan-25</c:v>
                  </c:pt>
                  <c:pt idx="1">
                    <c:v>Feb-25</c:v>
                  </c:pt>
                  <c:pt idx="2">
                    <c:v>Mar-25</c:v>
                  </c:pt>
                  <c:pt idx="3">
                    <c:v>Apr-25</c:v>
                  </c:pt>
                  <c:pt idx="4">
                    <c:v>May-25</c:v>
                  </c:pt>
                  <c:pt idx="5">
                    <c:v>Jun-25</c:v>
                  </c:pt>
                  <c:pt idx="6">
                    <c:v>Jul-25</c:v>
                  </c:pt>
                  <c:pt idx="7">
                    <c:v>Aug-25</c:v>
                  </c:pt>
                  <c:pt idx="8">
                    <c:v>Sep-25</c:v>
                  </c:pt>
                  <c:pt idx="9">
                    <c:v>Oct-25</c:v>
                  </c:pt>
                  <c:pt idx="10">
                    <c:v>Nov-25</c:v>
                  </c:pt>
                  <c:pt idx="11">
                    <c:v>Dec-25</c:v>
                  </c:pt>
                  <c:pt idx="12">
                    <c:v>Jan-26</c:v>
                  </c:pt>
                </c:lvl>
              </c:multiLvlStrCache>
            </c:multiLvlStrRef>
          </c:cat>
          <c:val>
            <c:numRef>
              <c:f>'Unallocated Claims'!$E$37:$Q$37</c:f>
              <c:numCache>
                <c:formatCode>#,##0</c:formatCode>
                <c:ptCount val="13"/>
                <c:pt idx="0">
                  <c:v>529</c:v>
                </c:pt>
                <c:pt idx="1">
                  <c:v>829</c:v>
                </c:pt>
                <c:pt idx="2">
                  <c:v>285</c:v>
                </c:pt>
                <c:pt idx="3">
                  <c:v>389</c:v>
                </c:pt>
                <c:pt idx="4">
                  <c:v>985</c:v>
                </c:pt>
                <c:pt idx="5">
                  <c:v>250</c:v>
                </c:pt>
                <c:pt idx="6">
                  <c:v>957</c:v>
                </c:pt>
                <c:pt idx="7">
                  <c:v>966</c:v>
                </c:pt>
                <c:pt idx="8">
                  <c:v>566</c:v>
                </c:pt>
                <c:pt idx="9">
                  <c:v>1513</c:v>
                </c:pt>
                <c:pt idx="10">
                  <c:v>1121</c:v>
                </c:pt>
                <c:pt idx="11">
                  <c:v>1979</c:v>
                </c:pt>
                <c:pt idx="12">
                  <c:v>1508</c:v>
                </c:pt>
              </c:numCache>
            </c:numRef>
          </c:val>
          <c:extLst>
            <c:ext xmlns:c16="http://schemas.microsoft.com/office/drawing/2014/chart" uri="{C3380CC4-5D6E-409C-BE32-E72D297353CC}">
              <c16:uniqueId val="{00000000-0677-4AC9-8997-2D19008618B8}"/>
            </c:ext>
          </c:extLst>
        </c:ser>
        <c:ser>
          <c:idx val="1"/>
          <c:order val="1"/>
          <c:tx>
            <c:v>Permanent Impairment</c:v>
          </c:tx>
          <c:spPr>
            <a:solidFill>
              <a:srgbClr val="3C5894"/>
            </a:solidFill>
            <a:ln>
              <a:noFill/>
            </a:ln>
            <a:effectLst/>
          </c:spPr>
          <c:invertIfNegative val="0"/>
          <c:cat>
            <c:multiLvlStrRef>
              <c:f>'Unallocated Claims'!$E$29:$Q$30</c:f>
              <c:multiLvlStrCache>
                <c:ptCount val="13"/>
                <c:lvl/>
                <c:lvl>
                  <c:pt idx="0">
                    <c:v>Jan-25</c:v>
                  </c:pt>
                  <c:pt idx="1">
                    <c:v>Feb-25</c:v>
                  </c:pt>
                  <c:pt idx="2">
                    <c:v>Mar-25</c:v>
                  </c:pt>
                  <c:pt idx="3">
                    <c:v>Apr-25</c:v>
                  </c:pt>
                  <c:pt idx="4">
                    <c:v>May-25</c:v>
                  </c:pt>
                  <c:pt idx="5">
                    <c:v>Jun-25</c:v>
                  </c:pt>
                  <c:pt idx="6">
                    <c:v>Jul-25</c:v>
                  </c:pt>
                  <c:pt idx="7">
                    <c:v>Aug-25</c:v>
                  </c:pt>
                  <c:pt idx="8">
                    <c:v>Sep-25</c:v>
                  </c:pt>
                  <c:pt idx="9">
                    <c:v>Oct-25</c:v>
                  </c:pt>
                  <c:pt idx="10">
                    <c:v>Nov-25</c:v>
                  </c:pt>
                  <c:pt idx="11">
                    <c:v>Dec-25</c:v>
                  </c:pt>
                  <c:pt idx="12">
                    <c:v>Jan-26</c:v>
                  </c:pt>
                </c:lvl>
              </c:multiLvlStrCache>
            </c:multiLvlStrRef>
          </c:cat>
          <c:val>
            <c:numRef>
              <c:f>'Unallocated Claims'!$E$40:$Q$40</c:f>
              <c:numCache>
                <c:formatCode>#,##0</c:formatCode>
                <c:ptCount val="13"/>
                <c:pt idx="0">
                  <c:v>5311</c:v>
                </c:pt>
                <c:pt idx="1">
                  <c:v>6792</c:v>
                </c:pt>
                <c:pt idx="2">
                  <c:v>8225</c:v>
                </c:pt>
                <c:pt idx="3">
                  <c:v>8919</c:v>
                </c:pt>
                <c:pt idx="4">
                  <c:v>11301</c:v>
                </c:pt>
                <c:pt idx="5">
                  <c:v>13063</c:v>
                </c:pt>
                <c:pt idx="6">
                  <c:v>15041</c:v>
                </c:pt>
                <c:pt idx="7">
                  <c:v>17135</c:v>
                </c:pt>
                <c:pt idx="8">
                  <c:v>19321</c:v>
                </c:pt>
                <c:pt idx="9">
                  <c:v>21156</c:v>
                </c:pt>
                <c:pt idx="10">
                  <c:v>23089</c:v>
                </c:pt>
                <c:pt idx="11">
                  <c:v>25120</c:v>
                </c:pt>
                <c:pt idx="12">
                  <c:v>26164</c:v>
                </c:pt>
              </c:numCache>
            </c:numRef>
          </c:val>
          <c:extLst>
            <c:ext xmlns:c16="http://schemas.microsoft.com/office/drawing/2014/chart" uri="{C3380CC4-5D6E-409C-BE32-E72D297353CC}">
              <c16:uniqueId val="{00000001-0677-4AC9-8997-2D19008618B8}"/>
            </c:ext>
          </c:extLst>
        </c:ser>
        <c:ser>
          <c:idx val="2"/>
          <c:order val="2"/>
          <c:tx>
            <c:v>Incapacity</c:v>
          </c:tx>
          <c:spPr>
            <a:solidFill>
              <a:srgbClr val="FBCA3F"/>
            </a:solidFill>
            <a:ln>
              <a:noFill/>
            </a:ln>
            <a:effectLst/>
          </c:spPr>
          <c:invertIfNegative val="0"/>
          <c:cat>
            <c:multiLvlStrRef>
              <c:f>'Unallocated Claims'!$E$29:$Q$30</c:f>
              <c:multiLvlStrCache>
                <c:ptCount val="13"/>
                <c:lvl/>
                <c:lvl>
                  <c:pt idx="0">
                    <c:v>Jan-25</c:v>
                  </c:pt>
                  <c:pt idx="1">
                    <c:v>Feb-25</c:v>
                  </c:pt>
                  <c:pt idx="2">
                    <c:v>Mar-25</c:v>
                  </c:pt>
                  <c:pt idx="3">
                    <c:v>Apr-25</c:v>
                  </c:pt>
                  <c:pt idx="4">
                    <c:v>May-25</c:v>
                  </c:pt>
                  <c:pt idx="5">
                    <c:v>Jun-25</c:v>
                  </c:pt>
                  <c:pt idx="6">
                    <c:v>Jul-25</c:v>
                  </c:pt>
                  <c:pt idx="7">
                    <c:v>Aug-25</c:v>
                  </c:pt>
                  <c:pt idx="8">
                    <c:v>Sep-25</c:v>
                  </c:pt>
                  <c:pt idx="9">
                    <c:v>Oct-25</c:v>
                  </c:pt>
                  <c:pt idx="10">
                    <c:v>Nov-25</c:v>
                  </c:pt>
                  <c:pt idx="11">
                    <c:v>Dec-25</c:v>
                  </c:pt>
                  <c:pt idx="12">
                    <c:v>Jan-26</c:v>
                  </c:pt>
                </c:lvl>
              </c:multiLvlStrCache>
            </c:multiLvlStrRef>
          </c:cat>
          <c:val>
            <c:numRef>
              <c:f>'Unallocated Claims'!$E$41:$Q$41</c:f>
              <c:numCache>
                <c:formatCode>#,##0</c:formatCode>
                <c:ptCount val="13"/>
                <c:pt idx="0">
                  <c:v>216</c:v>
                </c:pt>
                <c:pt idx="1">
                  <c:v>163</c:v>
                </c:pt>
                <c:pt idx="2">
                  <c:v>196</c:v>
                </c:pt>
                <c:pt idx="3">
                  <c:v>98</c:v>
                </c:pt>
                <c:pt idx="4">
                  <c:v>61</c:v>
                </c:pt>
                <c:pt idx="5">
                  <c:v>37</c:v>
                </c:pt>
                <c:pt idx="6">
                  <c:v>38</c:v>
                </c:pt>
                <c:pt idx="7">
                  <c:v>94</c:v>
                </c:pt>
                <c:pt idx="8">
                  <c:v>106</c:v>
                </c:pt>
                <c:pt idx="9">
                  <c:v>151</c:v>
                </c:pt>
                <c:pt idx="10">
                  <c:v>153</c:v>
                </c:pt>
                <c:pt idx="11">
                  <c:v>177</c:v>
                </c:pt>
                <c:pt idx="12">
                  <c:v>157</c:v>
                </c:pt>
              </c:numCache>
            </c:numRef>
          </c:val>
          <c:extLst>
            <c:ext xmlns:c16="http://schemas.microsoft.com/office/drawing/2014/chart" uri="{C3380CC4-5D6E-409C-BE32-E72D297353CC}">
              <c16:uniqueId val="{00000002-0677-4AC9-8997-2D19008618B8}"/>
            </c:ext>
          </c:extLst>
        </c:ser>
        <c:dLbls>
          <c:showLegendKey val="0"/>
          <c:showVal val="0"/>
          <c:showCatName val="0"/>
          <c:showSerName val="0"/>
          <c:showPercent val="0"/>
          <c:showBubbleSize val="0"/>
        </c:dLbls>
        <c:gapWidth val="75"/>
        <c:overlap val="100"/>
        <c:axId val="788542808"/>
        <c:axId val="788535920"/>
        <c:extLst/>
      </c:barChart>
      <c:catAx>
        <c:axId val="7885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Algn val="ctr"/>
        <c:lblOffset val="100"/>
        <c:noMultiLvlLbl val="1"/>
      </c:catAx>
      <c:valAx>
        <c:axId val="788535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Claims Being Processed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'Claims Being Processed'!$A$32</c:f>
              <c:strCache>
                <c:ptCount val="1"/>
                <c:pt idx="0">
                  <c:v>Total Initial Liability​</c:v>
                </c:pt>
              </c:strCache>
            </c:strRef>
          </c:tx>
          <c:spPr>
            <a:ln w="28575" cap="rnd">
              <a:solidFill>
                <a:srgbClr val="91C84C"/>
              </a:solidFill>
              <a:round/>
            </a:ln>
            <a:effectLst/>
          </c:spPr>
          <c:marker>
            <c:symbol val="none"/>
          </c:marker>
          <c:cat>
            <c:numRef>
              <c:f>'Claims Being Processed'!$F$25:$Q$25</c:f>
              <c:numCache>
                <c:formatCode>mmm\-yy</c:formatCode>
                <c:ptCount val="12"/>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numCache>
            </c:numRef>
          </c:cat>
          <c:val>
            <c:numRef>
              <c:f>'Claims Being Processed'!$E$32:$Q$32</c:f>
              <c:numCache>
                <c:formatCode>#,##0</c:formatCode>
                <c:ptCount val="13"/>
                <c:pt idx="0">
                  <c:v>46394</c:v>
                </c:pt>
                <c:pt idx="1">
                  <c:v>46011</c:v>
                </c:pt>
                <c:pt idx="2">
                  <c:v>46590</c:v>
                </c:pt>
                <c:pt idx="3">
                  <c:v>46640</c:v>
                </c:pt>
                <c:pt idx="4">
                  <c:v>45317</c:v>
                </c:pt>
                <c:pt idx="5">
                  <c:v>46336</c:v>
                </c:pt>
                <c:pt idx="6">
                  <c:v>45821</c:v>
                </c:pt>
                <c:pt idx="7">
                  <c:v>46210</c:v>
                </c:pt>
                <c:pt idx="8">
                  <c:v>47197</c:v>
                </c:pt>
                <c:pt idx="9">
                  <c:v>46861</c:v>
                </c:pt>
                <c:pt idx="10">
                  <c:v>47162</c:v>
                </c:pt>
                <c:pt idx="11">
                  <c:v>47355</c:v>
                </c:pt>
                <c:pt idx="12">
                  <c:v>48292</c:v>
                </c:pt>
              </c:numCache>
            </c:numRef>
          </c:val>
          <c:smooth val="0"/>
          <c:extLst>
            <c:ext xmlns:c16="http://schemas.microsoft.com/office/drawing/2014/chart" uri="{C3380CC4-5D6E-409C-BE32-E72D297353CC}">
              <c16:uniqueId val="{00000000-65F7-41FE-8545-89C26B6FE8EE}"/>
            </c:ext>
          </c:extLst>
        </c:ser>
        <c:ser>
          <c:idx val="1"/>
          <c:order val="1"/>
          <c:tx>
            <c:strRef>
              <c:f>'Claims Being Processed'!$A$35</c:f>
              <c:strCache>
                <c:ptCount val="1"/>
                <c:pt idx="0">
                  <c:v>Total Permanent Impairment​</c:v>
                </c:pt>
              </c:strCache>
            </c:strRef>
          </c:tx>
          <c:spPr>
            <a:ln w="28575" cap="rnd">
              <a:solidFill>
                <a:srgbClr val="3C5894"/>
              </a:solidFill>
              <a:round/>
            </a:ln>
            <a:effectLst/>
          </c:spPr>
          <c:marker>
            <c:symbol val="none"/>
          </c:marker>
          <c:cat>
            <c:numRef>
              <c:f>'Claims Being Processed'!$F$25:$Q$25</c:f>
              <c:numCache>
                <c:formatCode>mmm\-yy</c:formatCode>
                <c:ptCount val="12"/>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numCache>
            </c:numRef>
          </c:cat>
          <c:val>
            <c:numRef>
              <c:f>'Claims Being Processed'!$E$35:$Q$35</c:f>
              <c:numCache>
                <c:formatCode>#,##0</c:formatCode>
                <c:ptCount val="13"/>
                <c:pt idx="0">
                  <c:v>27734</c:v>
                </c:pt>
                <c:pt idx="1">
                  <c:v>26453</c:v>
                </c:pt>
                <c:pt idx="2">
                  <c:v>25262</c:v>
                </c:pt>
                <c:pt idx="3">
                  <c:v>24549</c:v>
                </c:pt>
                <c:pt idx="4">
                  <c:v>23226</c:v>
                </c:pt>
                <c:pt idx="5">
                  <c:v>21667</c:v>
                </c:pt>
                <c:pt idx="6">
                  <c:v>20681</c:v>
                </c:pt>
                <c:pt idx="7">
                  <c:v>19902</c:v>
                </c:pt>
                <c:pt idx="8">
                  <c:v>19000</c:v>
                </c:pt>
                <c:pt idx="9">
                  <c:v>18668</c:v>
                </c:pt>
                <c:pt idx="10">
                  <c:v>17725</c:v>
                </c:pt>
                <c:pt idx="11">
                  <c:v>16590</c:v>
                </c:pt>
                <c:pt idx="12">
                  <c:v>16232</c:v>
                </c:pt>
              </c:numCache>
            </c:numRef>
          </c:val>
          <c:smooth val="0"/>
          <c:extLst>
            <c:ext xmlns:c16="http://schemas.microsoft.com/office/drawing/2014/chart" uri="{C3380CC4-5D6E-409C-BE32-E72D297353CC}">
              <c16:uniqueId val="{00000001-65F7-41FE-8545-89C26B6FE8EE}"/>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MRCA Initial Liability​</a:t>
            </a:r>
          </a:p>
        </c:rich>
      </c:tx>
      <c:layout>
        <c:manualLayout>
          <c:xMode val="edge"/>
          <c:yMode val="edge"/>
          <c:x val="0.37479160408654855"/>
          <c:y val="0.70024635727446571"/>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data'!$A$50</c:f>
              <c:strCache>
                <c:ptCount val="1"/>
                <c:pt idx="0">
                  <c:v>MRCA Initial Liability​</c:v>
                </c:pt>
              </c:strCache>
            </c:strRef>
          </c:tx>
          <c:spPr>
            <a:solidFill>
              <a:schemeClr val="accent2"/>
            </a:solidFill>
            <a:ln>
              <a:noFill/>
            </a:ln>
            <a:effectLst/>
          </c:spPr>
          <c:invertIfNegative val="0"/>
          <c:dPt>
            <c:idx val="0"/>
            <c:invertIfNegative val="0"/>
            <c:bubble3D val="0"/>
            <c:spPr>
              <a:solidFill>
                <a:srgbClr val="3C5894"/>
              </a:solidFill>
              <a:ln>
                <a:noFill/>
              </a:ln>
              <a:effectLst/>
            </c:spPr>
            <c:extLst>
              <c:ext xmlns:c16="http://schemas.microsoft.com/office/drawing/2014/chart" uri="{C3380CC4-5D6E-409C-BE32-E72D297353CC}">
                <c16:uniqueId val="{00000001-0B87-4BD3-A9C3-456425F7B857}"/>
              </c:ext>
            </c:extLst>
          </c:dPt>
          <c:dPt>
            <c:idx val="1"/>
            <c:invertIfNegative val="0"/>
            <c:bubble3D val="0"/>
            <c:spPr>
              <a:solidFill>
                <a:srgbClr val="6A8DD9"/>
              </a:solidFill>
              <a:ln>
                <a:noFill/>
              </a:ln>
              <a:effectLst/>
            </c:spPr>
            <c:extLst>
              <c:ext xmlns:c16="http://schemas.microsoft.com/office/drawing/2014/chart" uri="{C3380CC4-5D6E-409C-BE32-E72D297353CC}">
                <c16:uniqueId val="{0000000C-1AE7-454A-85DF-59ABB409E15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B87-4BD3-A9C3-456425F7B857}"/>
              </c:ext>
            </c:extLst>
          </c:dPt>
          <c:dPt>
            <c:idx val="3"/>
            <c:invertIfNegative val="0"/>
            <c:bubble3D val="0"/>
            <c:spPr>
              <a:solidFill>
                <a:srgbClr val="FBCA3F"/>
              </a:solidFill>
              <a:ln>
                <a:noFill/>
              </a:ln>
              <a:effectLst/>
            </c:spPr>
            <c:extLst>
              <c:ext xmlns:c16="http://schemas.microsoft.com/office/drawing/2014/chart" uri="{C3380CC4-5D6E-409C-BE32-E72D297353CC}">
                <c16:uniqueId val="{00000005-0B87-4BD3-A9C3-456425F7B85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0B87-4BD3-A9C3-456425F7B857}"/>
              </c:ext>
            </c:extLst>
          </c:dPt>
          <c:dPt>
            <c:idx val="5"/>
            <c:invertIfNegative val="0"/>
            <c:bubble3D val="0"/>
            <c:spPr>
              <a:solidFill>
                <a:srgbClr val="91C84C"/>
              </a:solidFill>
              <a:ln>
                <a:noFill/>
              </a:ln>
              <a:effectLst/>
            </c:spPr>
            <c:extLst>
              <c:ext xmlns:c16="http://schemas.microsoft.com/office/drawing/2014/chart" uri="{C3380CC4-5D6E-409C-BE32-E72D297353CC}">
                <c16:uniqueId val="{00000009-0B87-4BD3-A9C3-456425F7B857}"/>
              </c:ext>
            </c:extLst>
          </c:dPt>
          <c:dPt>
            <c:idx val="6"/>
            <c:invertIfNegative val="0"/>
            <c:bubble3D val="0"/>
            <c:spPr>
              <a:solidFill>
                <a:schemeClr val="tx2"/>
              </a:solidFill>
              <a:ln>
                <a:noFill/>
              </a:ln>
              <a:effectLst/>
            </c:spPr>
            <c:extLst>
              <c:ext xmlns:c16="http://schemas.microsoft.com/office/drawing/2014/chart" uri="{C3380CC4-5D6E-409C-BE32-E72D297353CC}">
                <c16:uniqueId val="{0000000B-0B87-4BD3-A9C3-456425F7B857}"/>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data'!$B$48:$H$48</c:f>
              <c:strCache>
                <c:ptCount val="7"/>
                <c:pt idx="0">
                  <c:v>0-100​</c:v>
                </c:pt>
                <c:pt idx="1">
                  <c:v>101-200​</c:v>
                </c:pt>
                <c:pt idx="2">
                  <c:v>201-300​</c:v>
                </c:pt>
                <c:pt idx="3">
                  <c:v>301-400​</c:v>
                </c:pt>
                <c:pt idx="4">
                  <c:v>401-600​</c:v>
                </c:pt>
                <c:pt idx="5">
                  <c:v>601-800​</c:v>
                </c:pt>
                <c:pt idx="6">
                  <c:v>800+​</c:v>
                </c:pt>
              </c:strCache>
            </c:strRef>
          </c:cat>
          <c:val>
            <c:numRef>
              <c:f>'graph data'!$B$50:$H$50</c:f>
              <c:numCache>
                <c:formatCode>#,##0</c:formatCode>
                <c:ptCount val="7"/>
                <c:pt idx="0">
                  <c:v>170</c:v>
                </c:pt>
                <c:pt idx="1">
                  <c:v>216</c:v>
                </c:pt>
                <c:pt idx="2">
                  <c:v>646</c:v>
                </c:pt>
                <c:pt idx="3">
                  <c:v>335</c:v>
                </c:pt>
                <c:pt idx="4">
                  <c:v>456</c:v>
                </c:pt>
                <c:pt idx="5">
                  <c:v>339</c:v>
                </c:pt>
                <c:pt idx="6">
                  <c:v>45</c:v>
                </c:pt>
              </c:numCache>
            </c:numRef>
          </c:val>
          <c:extLst>
            <c:ext xmlns:c16="http://schemas.microsoft.com/office/drawing/2014/chart" uri="{C3380CC4-5D6E-409C-BE32-E72D297353CC}">
              <c16:uniqueId val="{0000000C-0B87-4BD3-A9C3-456425F7B857}"/>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data'!$A$49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data'!$B$49:$H$49</c15:sqref>
                        </c15:formulaRef>
                      </c:ext>
                    </c:extLst>
                    <c:numCache>
                      <c:formatCode>#,##0</c:formatCode>
                      <c:ptCount val="7"/>
                      <c:pt idx="0">
                        <c:v>74</c:v>
                      </c:pt>
                      <c:pt idx="1">
                        <c:v>83</c:v>
                      </c:pt>
                      <c:pt idx="2">
                        <c:v>87</c:v>
                      </c:pt>
                      <c:pt idx="3">
                        <c:v>62</c:v>
                      </c:pt>
                      <c:pt idx="4">
                        <c:v>282</c:v>
                      </c:pt>
                      <c:pt idx="5">
                        <c:v>336</c:v>
                      </c:pt>
                      <c:pt idx="6">
                        <c:v>59</c:v>
                      </c:pt>
                    </c:numCache>
                  </c:numRef>
                </c:val>
                <c:extLst>
                  <c:ext xmlns:c16="http://schemas.microsoft.com/office/drawing/2014/chart" uri="{C3380CC4-5D6E-409C-BE32-E72D297353CC}">
                    <c16:uniqueId val="{0000000D-0B87-4BD3-A9C3-456425F7B857}"/>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0"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7.7595464390804933E-2"/>
          <c:y val="0.77936827775119977"/>
          <c:w val="0.86713443450902283"/>
          <c:h val="9.83016438648966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DRCA Initial Liability​</a:t>
            </a:r>
          </a:p>
        </c:rich>
      </c:tx>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data'!$A$49</c:f>
              <c:strCache>
                <c:ptCount val="1"/>
                <c:pt idx="0">
                  <c:v>DRCA Initial Liability​</c:v>
                </c:pt>
              </c:strCache>
            </c:strRef>
          </c:tx>
          <c:spPr>
            <a:solidFill>
              <a:schemeClr val="accent1"/>
            </a:solidFill>
            <a:ln w="3175" cmpd="sng">
              <a:noFill/>
            </a:ln>
            <a:effectLst/>
          </c:spPr>
          <c:invertIfNegative val="0"/>
          <c:dPt>
            <c:idx val="0"/>
            <c:invertIfNegative val="0"/>
            <c:bubble3D val="0"/>
            <c:spPr>
              <a:solidFill>
                <a:srgbClr val="3C5894"/>
              </a:solidFill>
              <a:ln w="3175" cmpd="sng">
                <a:noFill/>
              </a:ln>
              <a:effectLst/>
            </c:spPr>
            <c:extLst>
              <c:ext xmlns:c16="http://schemas.microsoft.com/office/drawing/2014/chart" uri="{C3380CC4-5D6E-409C-BE32-E72D297353CC}">
                <c16:uniqueId val="{0000000C-3533-47F6-9FEB-54BEC0C6F30C}"/>
              </c:ext>
            </c:extLst>
          </c:dPt>
          <c:dPt>
            <c:idx val="1"/>
            <c:invertIfNegative val="0"/>
            <c:bubble3D val="0"/>
            <c:spPr>
              <a:solidFill>
                <a:srgbClr val="6A8DD9"/>
              </a:solidFill>
              <a:ln w="3175" cmpd="sng">
                <a:noFill/>
              </a:ln>
              <a:effectLst/>
            </c:spPr>
            <c:extLst>
              <c:ext xmlns:c16="http://schemas.microsoft.com/office/drawing/2014/chart" uri="{C3380CC4-5D6E-409C-BE32-E72D297353CC}">
                <c16:uniqueId val="{00000001-D412-4015-A218-F413F9F304E2}"/>
              </c:ext>
            </c:extLst>
          </c:dPt>
          <c:dPt>
            <c:idx val="2"/>
            <c:invertIfNegative val="0"/>
            <c:bubble3D val="0"/>
            <c:spPr>
              <a:solidFill>
                <a:schemeClr val="accent3"/>
              </a:solidFill>
              <a:ln w="3175" cmpd="sng">
                <a:noFill/>
              </a:ln>
              <a:effectLst/>
            </c:spPr>
            <c:extLst>
              <c:ext xmlns:c16="http://schemas.microsoft.com/office/drawing/2014/chart" uri="{C3380CC4-5D6E-409C-BE32-E72D297353CC}">
                <c16:uniqueId val="{00000003-D412-4015-A218-F413F9F304E2}"/>
              </c:ext>
            </c:extLst>
          </c:dPt>
          <c:dPt>
            <c:idx val="3"/>
            <c:invertIfNegative val="0"/>
            <c:bubble3D val="0"/>
            <c:spPr>
              <a:solidFill>
                <a:srgbClr val="FBCA3F"/>
              </a:solidFill>
              <a:ln w="3175" cmpd="sng">
                <a:noFill/>
              </a:ln>
              <a:effectLst/>
            </c:spPr>
            <c:extLst>
              <c:ext xmlns:c16="http://schemas.microsoft.com/office/drawing/2014/chart" uri="{C3380CC4-5D6E-409C-BE32-E72D297353CC}">
                <c16:uniqueId val="{00000005-D412-4015-A218-F413F9F304E2}"/>
              </c:ext>
            </c:extLst>
          </c:dPt>
          <c:dPt>
            <c:idx val="4"/>
            <c:invertIfNegative val="0"/>
            <c:bubble3D val="0"/>
            <c:spPr>
              <a:solidFill>
                <a:schemeClr val="accent5"/>
              </a:solidFill>
              <a:ln w="3175" cmpd="sng">
                <a:noFill/>
              </a:ln>
              <a:effectLst/>
            </c:spPr>
            <c:extLst>
              <c:ext xmlns:c16="http://schemas.microsoft.com/office/drawing/2014/chart" uri="{C3380CC4-5D6E-409C-BE32-E72D297353CC}">
                <c16:uniqueId val="{00000007-D412-4015-A218-F413F9F304E2}"/>
              </c:ext>
            </c:extLst>
          </c:dPt>
          <c:dPt>
            <c:idx val="5"/>
            <c:invertIfNegative val="0"/>
            <c:bubble3D val="0"/>
            <c:spPr>
              <a:solidFill>
                <a:srgbClr val="91C84C"/>
              </a:solidFill>
              <a:ln w="3175" cmpd="sng">
                <a:noFill/>
              </a:ln>
              <a:effectLst/>
            </c:spPr>
            <c:extLst>
              <c:ext xmlns:c16="http://schemas.microsoft.com/office/drawing/2014/chart" uri="{C3380CC4-5D6E-409C-BE32-E72D297353CC}">
                <c16:uniqueId val="{00000009-D412-4015-A218-F413F9F304E2}"/>
              </c:ext>
            </c:extLst>
          </c:dPt>
          <c:dPt>
            <c:idx val="6"/>
            <c:invertIfNegative val="0"/>
            <c:bubble3D val="0"/>
            <c:spPr>
              <a:solidFill>
                <a:schemeClr val="tx2"/>
              </a:solidFill>
              <a:ln w="3175" cmpd="sng">
                <a:noFill/>
              </a:ln>
              <a:effectLst/>
            </c:spPr>
            <c:extLst>
              <c:ext xmlns:c16="http://schemas.microsoft.com/office/drawing/2014/chart" uri="{C3380CC4-5D6E-409C-BE32-E72D297353CC}">
                <c16:uniqueId val="{0000000B-D412-4015-A218-F413F9F304E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data'!$B$48:$H$48</c:f>
              <c:strCache>
                <c:ptCount val="7"/>
                <c:pt idx="0">
                  <c:v>0-100​</c:v>
                </c:pt>
                <c:pt idx="1">
                  <c:v>101-200​</c:v>
                </c:pt>
                <c:pt idx="2">
                  <c:v>201-300​</c:v>
                </c:pt>
                <c:pt idx="3">
                  <c:v>301-400​</c:v>
                </c:pt>
                <c:pt idx="4">
                  <c:v>401-600​</c:v>
                </c:pt>
                <c:pt idx="5">
                  <c:v>601-800​</c:v>
                </c:pt>
                <c:pt idx="6">
                  <c:v>800+​</c:v>
                </c:pt>
              </c:strCache>
            </c:strRef>
          </c:cat>
          <c:val>
            <c:numRef>
              <c:f>'graph data'!$B$49:$H$49</c:f>
              <c:numCache>
                <c:formatCode>#,##0</c:formatCode>
                <c:ptCount val="7"/>
                <c:pt idx="0">
                  <c:v>74</c:v>
                </c:pt>
                <c:pt idx="1">
                  <c:v>83</c:v>
                </c:pt>
                <c:pt idx="2">
                  <c:v>87</c:v>
                </c:pt>
                <c:pt idx="3">
                  <c:v>62</c:v>
                </c:pt>
                <c:pt idx="4">
                  <c:v>282</c:v>
                </c:pt>
                <c:pt idx="5">
                  <c:v>336</c:v>
                </c:pt>
                <c:pt idx="6">
                  <c:v>59</c:v>
                </c:pt>
              </c:numCache>
            </c:numRef>
          </c:val>
          <c:extLst>
            <c:ext xmlns:c16="http://schemas.microsoft.com/office/drawing/2014/chart" uri="{C3380CC4-5D6E-409C-BE32-E72D297353CC}">
              <c16:uniqueId val="{0000000C-D412-4015-A218-F413F9F304E2}"/>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data'!$A$50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data'!$B$50:$H$50</c15:sqref>
                        </c15:formulaRef>
                      </c:ext>
                    </c:extLst>
                    <c:numCache>
                      <c:formatCode>#,##0</c:formatCode>
                      <c:ptCount val="7"/>
                      <c:pt idx="0">
                        <c:v>170</c:v>
                      </c:pt>
                      <c:pt idx="1">
                        <c:v>216</c:v>
                      </c:pt>
                      <c:pt idx="2">
                        <c:v>646</c:v>
                      </c:pt>
                      <c:pt idx="3">
                        <c:v>335</c:v>
                      </c:pt>
                      <c:pt idx="4">
                        <c:v>456</c:v>
                      </c:pt>
                      <c:pt idx="5">
                        <c:v>339</c:v>
                      </c:pt>
                      <c:pt idx="6">
                        <c:v>45</c:v>
                      </c:pt>
                    </c:numCache>
                  </c:numRef>
                </c:val>
                <c:extLst>
                  <c:ext xmlns:c16="http://schemas.microsoft.com/office/drawing/2014/chart" uri="{C3380CC4-5D6E-409C-BE32-E72D297353CC}">
                    <c16:uniqueId val="{0000000D-D412-4015-A218-F413F9F304E2}"/>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0"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Time Taken to Allocate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data'!$A$9</c:f>
              <c:strCache>
                <c:ptCount val="1"/>
                <c:pt idx="0">
                  <c:v>Initial Liability</c:v>
                </c:pt>
              </c:strCache>
            </c:strRef>
          </c:tx>
          <c:spPr>
            <a:ln w="28575" cap="rnd">
              <a:solidFill>
                <a:srgbClr val="3C5894"/>
              </a:solidFill>
              <a:round/>
            </a:ln>
            <a:effectLst/>
          </c:spPr>
          <c:marker>
            <c:symbol val="none"/>
          </c:marker>
          <c:dLbls>
            <c:dLbl>
              <c:idx val="12"/>
              <c:layout>
                <c:manualLayout>
                  <c:x val="0"/>
                  <c:y val="-1.2893751928606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data'!$B$9:$N$9</c:f>
              <c:numCache>
                <c:formatCode>#,##0</c:formatCode>
                <c:ptCount val="13"/>
                <c:pt idx="0">
                  <c:v>58</c:v>
                </c:pt>
                <c:pt idx="1">
                  <c:v>67</c:v>
                </c:pt>
                <c:pt idx="2">
                  <c:v>67</c:v>
                </c:pt>
                <c:pt idx="3">
                  <c:v>61</c:v>
                </c:pt>
                <c:pt idx="4">
                  <c:v>79</c:v>
                </c:pt>
                <c:pt idx="5">
                  <c:v>59</c:v>
                </c:pt>
                <c:pt idx="6">
                  <c:v>36</c:v>
                </c:pt>
                <c:pt idx="7">
                  <c:v>36</c:v>
                </c:pt>
                <c:pt idx="8">
                  <c:v>31</c:v>
                </c:pt>
                <c:pt idx="9">
                  <c:v>24</c:v>
                </c:pt>
                <c:pt idx="10">
                  <c:v>25</c:v>
                </c:pt>
                <c:pt idx="11">
                  <c:v>20</c:v>
                </c:pt>
                <c:pt idx="12" formatCode="0">
                  <c:v>28</c:v>
                </c:pt>
              </c:numCache>
            </c:numRef>
          </c:val>
          <c:smooth val="0"/>
          <c:extLst>
            <c:ext xmlns:c16="http://schemas.microsoft.com/office/drawing/2014/chart" uri="{C3380CC4-5D6E-409C-BE32-E72D297353CC}">
              <c16:uniqueId val="{00000000-DACC-4B31-A73F-DACE653DE76B}"/>
            </c:ext>
          </c:extLst>
        </c:ser>
        <c:ser>
          <c:idx val="1"/>
          <c:order val="1"/>
          <c:tx>
            <c:strRef>
              <c:f>'graph data'!$A$10</c:f>
              <c:strCache>
                <c:ptCount val="1"/>
                <c:pt idx="0">
                  <c:v>Permanent Impairment</c:v>
                </c:pt>
              </c:strCache>
            </c:strRef>
          </c:tx>
          <c:spPr>
            <a:ln w="28575" cap="rnd">
              <a:solidFill>
                <a:srgbClr val="91C84C"/>
              </a:solidFill>
              <a:round/>
            </a:ln>
            <a:effectLst/>
          </c:spPr>
          <c:marker>
            <c:symbol val="none"/>
          </c:marker>
          <c:dLbls>
            <c:dLbl>
              <c:idx val="12"/>
              <c:layout>
                <c:manualLayout>
                  <c:x val="0"/>
                  <c:y val="-5.1216661509560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data'!$B$10:$N$10</c:f>
              <c:numCache>
                <c:formatCode>#,##0</c:formatCode>
                <c:ptCount val="13"/>
                <c:pt idx="0">
                  <c:v>69</c:v>
                </c:pt>
                <c:pt idx="1">
                  <c:v>64</c:v>
                </c:pt>
                <c:pt idx="2">
                  <c:v>63</c:v>
                </c:pt>
                <c:pt idx="3">
                  <c:v>60</c:v>
                </c:pt>
                <c:pt idx="4">
                  <c:v>69</c:v>
                </c:pt>
                <c:pt idx="5">
                  <c:v>64</c:v>
                </c:pt>
                <c:pt idx="6">
                  <c:v>67</c:v>
                </c:pt>
                <c:pt idx="7">
                  <c:v>67</c:v>
                </c:pt>
                <c:pt idx="8">
                  <c:v>69</c:v>
                </c:pt>
                <c:pt idx="9">
                  <c:v>75</c:v>
                </c:pt>
                <c:pt idx="10">
                  <c:v>83</c:v>
                </c:pt>
                <c:pt idx="11">
                  <c:v>88</c:v>
                </c:pt>
                <c:pt idx="12" formatCode="0">
                  <c:v>74</c:v>
                </c:pt>
              </c:numCache>
            </c:numRef>
          </c:val>
          <c:smooth val="0"/>
          <c:extLst>
            <c:ext xmlns:c16="http://schemas.microsoft.com/office/drawing/2014/chart" uri="{C3380CC4-5D6E-409C-BE32-E72D297353CC}">
              <c16:uniqueId val="{00000001-DACC-4B31-A73F-DACE653DE76B}"/>
            </c:ext>
          </c:extLst>
        </c:ser>
        <c:ser>
          <c:idx val="2"/>
          <c:order val="2"/>
          <c:tx>
            <c:strRef>
              <c:f>'graph data'!$A$11</c:f>
              <c:strCache>
                <c:ptCount val="1"/>
                <c:pt idx="0">
                  <c:v>Incapacity</c:v>
                </c:pt>
              </c:strCache>
            </c:strRef>
          </c:tx>
          <c:spPr>
            <a:ln w="28575" cap="rnd">
              <a:solidFill>
                <a:schemeClr val="bg2">
                  <a:lumMod val="75000"/>
                </a:schemeClr>
              </a:solidFill>
              <a:round/>
            </a:ln>
            <a:effectLst/>
          </c:spPr>
          <c:marker>
            <c:symbol val="none"/>
          </c:marker>
          <c:dLbls>
            <c:dLbl>
              <c:idx val="12"/>
              <c:layout>
                <c:manualLayout>
                  <c:x val="4.0738071203091477E-3"/>
                  <c:y val="9.17781916227476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data'!$B$11:$N$11</c:f>
              <c:numCache>
                <c:formatCode>#,##0</c:formatCode>
                <c:ptCount val="13"/>
                <c:pt idx="0">
                  <c:v>9</c:v>
                </c:pt>
                <c:pt idx="1">
                  <c:v>10</c:v>
                </c:pt>
                <c:pt idx="2">
                  <c:v>11</c:v>
                </c:pt>
                <c:pt idx="3">
                  <c:v>16</c:v>
                </c:pt>
                <c:pt idx="4">
                  <c:v>14</c:v>
                </c:pt>
                <c:pt idx="5">
                  <c:v>17</c:v>
                </c:pt>
                <c:pt idx="6">
                  <c:v>12</c:v>
                </c:pt>
                <c:pt idx="7">
                  <c:v>7</c:v>
                </c:pt>
                <c:pt idx="8">
                  <c:v>9</c:v>
                </c:pt>
                <c:pt idx="9">
                  <c:v>7</c:v>
                </c:pt>
                <c:pt idx="10">
                  <c:v>10</c:v>
                </c:pt>
                <c:pt idx="11">
                  <c:v>9</c:v>
                </c:pt>
                <c:pt idx="12" formatCode="0">
                  <c:v>10</c:v>
                </c:pt>
              </c:numCache>
            </c:numRef>
          </c:val>
          <c:smooth val="0"/>
          <c:extLst>
            <c:ext xmlns:c16="http://schemas.microsoft.com/office/drawing/2014/chart" uri="{C3380CC4-5D6E-409C-BE32-E72D297353CC}">
              <c16:uniqueId val="{00000002-DACC-4B31-A73F-DACE653DE76B}"/>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Conditions Determined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Conditions!$A$42</c:f>
              <c:strCache>
                <c:ptCount val="1"/>
                <c:pt idx="0">
                  <c:v>DRCA Initial Liability </c:v>
                </c:pt>
              </c:strCache>
            </c:strRef>
          </c:tx>
          <c:spPr>
            <a:ln w="28575" cap="rnd">
              <a:solidFill>
                <a:srgbClr val="91C84C"/>
              </a:solidFill>
              <a:round/>
            </a:ln>
            <a:effectLst/>
          </c:spPr>
          <c:marker>
            <c:symbol val="none"/>
          </c:marker>
          <c:cat>
            <c:numRef>
              <c:f>Conditions!$D$41:$P$41</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Conditions!$D$42:$P$42</c:f>
              <c:numCache>
                <c:formatCode>#,##0</c:formatCode>
                <c:ptCount val="13"/>
                <c:pt idx="0">
                  <c:v>2406</c:v>
                </c:pt>
                <c:pt idx="1">
                  <c:v>3125</c:v>
                </c:pt>
                <c:pt idx="2">
                  <c:v>3909</c:v>
                </c:pt>
                <c:pt idx="3">
                  <c:v>3066</c:v>
                </c:pt>
                <c:pt idx="4">
                  <c:v>5460</c:v>
                </c:pt>
                <c:pt idx="5">
                  <c:v>4288</c:v>
                </c:pt>
                <c:pt idx="6">
                  <c:v>4495</c:v>
                </c:pt>
                <c:pt idx="7">
                  <c:v>4677</c:v>
                </c:pt>
                <c:pt idx="8">
                  <c:v>5284</c:v>
                </c:pt>
                <c:pt idx="9">
                  <c:v>5094</c:v>
                </c:pt>
                <c:pt idx="10">
                  <c:v>4443</c:v>
                </c:pt>
                <c:pt idx="11">
                  <c:v>3423</c:v>
                </c:pt>
                <c:pt idx="12">
                  <c:v>3939</c:v>
                </c:pt>
              </c:numCache>
            </c:numRef>
          </c:val>
          <c:smooth val="0"/>
          <c:extLst>
            <c:ext xmlns:c16="http://schemas.microsoft.com/office/drawing/2014/chart" uri="{C3380CC4-5D6E-409C-BE32-E72D297353CC}">
              <c16:uniqueId val="{00000000-C5F2-4705-AC46-9CBBDD4E0EE7}"/>
            </c:ext>
          </c:extLst>
        </c:ser>
        <c:ser>
          <c:idx val="1"/>
          <c:order val="1"/>
          <c:tx>
            <c:strRef>
              <c:f>Conditions!$A$43</c:f>
              <c:strCache>
                <c:ptCount val="1"/>
                <c:pt idx="0">
                  <c:v>MRCA Initial Liability</c:v>
                </c:pt>
              </c:strCache>
            </c:strRef>
          </c:tx>
          <c:spPr>
            <a:ln w="28575" cap="rnd">
              <a:solidFill>
                <a:srgbClr val="3C5894"/>
              </a:solidFill>
              <a:round/>
            </a:ln>
            <a:effectLst/>
          </c:spPr>
          <c:marker>
            <c:symbol val="none"/>
          </c:marker>
          <c:cat>
            <c:numRef>
              <c:f>Conditions!$D$41:$P$41</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Conditions!$D$43:$P$43</c:f>
              <c:numCache>
                <c:formatCode>#,##0</c:formatCode>
                <c:ptCount val="13"/>
                <c:pt idx="0">
                  <c:v>9903</c:v>
                </c:pt>
                <c:pt idx="1">
                  <c:v>11628</c:v>
                </c:pt>
                <c:pt idx="2">
                  <c:v>12614</c:v>
                </c:pt>
                <c:pt idx="3">
                  <c:v>10272</c:v>
                </c:pt>
                <c:pt idx="4">
                  <c:v>14590</c:v>
                </c:pt>
                <c:pt idx="5">
                  <c:v>13096</c:v>
                </c:pt>
                <c:pt idx="6">
                  <c:v>15332</c:v>
                </c:pt>
                <c:pt idx="7">
                  <c:v>13674</c:v>
                </c:pt>
                <c:pt idx="8">
                  <c:v>13050</c:v>
                </c:pt>
                <c:pt idx="9">
                  <c:v>11977</c:v>
                </c:pt>
                <c:pt idx="10">
                  <c:v>12399</c:v>
                </c:pt>
                <c:pt idx="11">
                  <c:v>12142</c:v>
                </c:pt>
                <c:pt idx="12">
                  <c:v>14542</c:v>
                </c:pt>
              </c:numCache>
            </c:numRef>
          </c:val>
          <c:smooth val="0"/>
          <c:extLst>
            <c:ext xmlns:c16="http://schemas.microsoft.com/office/drawing/2014/chart" uri="{C3380CC4-5D6E-409C-BE32-E72D297353CC}">
              <c16:uniqueId val="{00000001-C5F2-4705-AC46-9CBBDD4E0EE7}"/>
            </c:ext>
          </c:extLst>
        </c:ser>
        <c:ser>
          <c:idx val="2"/>
          <c:order val="2"/>
          <c:tx>
            <c:strRef>
              <c:f>Conditions!$A$44</c:f>
              <c:strCache>
                <c:ptCount val="1"/>
                <c:pt idx="0">
                  <c:v>VEA Compensation Payment</c:v>
                </c:pt>
              </c:strCache>
            </c:strRef>
          </c:tx>
          <c:spPr>
            <a:ln w="28575" cap="rnd">
              <a:solidFill>
                <a:srgbClr val="FBCA3F"/>
              </a:solidFill>
              <a:round/>
            </a:ln>
            <a:effectLst/>
          </c:spPr>
          <c:marker>
            <c:symbol val="none"/>
          </c:marker>
          <c:cat>
            <c:numRef>
              <c:f>Conditions!$D$41:$P$41</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Conditions!$D$44:$P$44</c:f>
              <c:numCache>
                <c:formatCode>#,##0</c:formatCode>
                <c:ptCount val="13"/>
                <c:pt idx="0">
                  <c:v>1599</c:v>
                </c:pt>
                <c:pt idx="1">
                  <c:v>2046</c:v>
                </c:pt>
                <c:pt idx="2">
                  <c:v>2402</c:v>
                </c:pt>
                <c:pt idx="3">
                  <c:v>1952</c:v>
                </c:pt>
                <c:pt idx="4">
                  <c:v>3642</c:v>
                </c:pt>
                <c:pt idx="5">
                  <c:v>3056</c:v>
                </c:pt>
                <c:pt idx="6">
                  <c:v>3212</c:v>
                </c:pt>
                <c:pt idx="7">
                  <c:v>3112</c:v>
                </c:pt>
                <c:pt idx="8">
                  <c:v>3613</c:v>
                </c:pt>
                <c:pt idx="9">
                  <c:v>3117</c:v>
                </c:pt>
                <c:pt idx="10">
                  <c:v>2797</c:v>
                </c:pt>
                <c:pt idx="11">
                  <c:v>1949</c:v>
                </c:pt>
                <c:pt idx="12">
                  <c:v>2315</c:v>
                </c:pt>
              </c:numCache>
            </c:numRef>
          </c:val>
          <c:smooth val="0"/>
          <c:extLst>
            <c:ext xmlns:c16="http://schemas.microsoft.com/office/drawing/2014/chart" uri="{C3380CC4-5D6E-409C-BE32-E72D297353CC}">
              <c16:uniqueId val="{00000002-C5F2-4705-AC46-9CBBDD4E0EE7}"/>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b="1"/>
              <a:t>Condition Acceptance Rates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'Acceptance Rates '!$A$27</c:f>
              <c:strCache>
                <c:ptCount val="1"/>
                <c:pt idx="0">
                  <c:v>DRCA Initial Liability</c:v>
                </c:pt>
              </c:strCache>
            </c:strRef>
          </c:tx>
          <c:spPr>
            <a:solidFill>
              <a:srgbClr val="3C5894"/>
            </a:solidFill>
            <a:ln>
              <a:noFill/>
            </a:ln>
            <a:effectLst/>
          </c:spPr>
          <c:invertIfNegative val="0"/>
          <c:cat>
            <c:strRef>
              <c:f>'Acceptance Rates '!$B$26:$Q$26</c:f>
              <c:strCache>
                <c:ptCount val="16"/>
                <c:pt idx="0">
                  <c:v>2022-2023</c:v>
                </c:pt>
                <c:pt idx="1">
                  <c:v>2023-2024</c:v>
                </c:pt>
                <c:pt idx="2">
                  <c:v>2024-2025</c:v>
                </c:pt>
                <c:pt idx="3">
                  <c:v>Jan-25</c:v>
                </c:pt>
                <c:pt idx="4">
                  <c:v>Feb-25</c:v>
                </c:pt>
                <c:pt idx="5">
                  <c:v>Mar-25</c:v>
                </c:pt>
                <c:pt idx="6">
                  <c:v>Apr-25</c:v>
                </c:pt>
                <c:pt idx="7">
                  <c:v>May-25</c:v>
                </c:pt>
                <c:pt idx="8">
                  <c:v>Jun-25</c:v>
                </c:pt>
                <c:pt idx="9">
                  <c:v>Jul-25</c:v>
                </c:pt>
                <c:pt idx="10">
                  <c:v>Aug-25</c:v>
                </c:pt>
                <c:pt idx="11">
                  <c:v>Sep-25</c:v>
                </c:pt>
                <c:pt idx="12">
                  <c:v>Oct-25</c:v>
                </c:pt>
                <c:pt idx="13">
                  <c:v>Nov-25</c:v>
                </c:pt>
                <c:pt idx="14">
                  <c:v>Dec-25</c:v>
                </c:pt>
                <c:pt idx="15">
                  <c:v>Jan-26</c:v>
                </c:pt>
              </c:strCache>
            </c:strRef>
          </c:cat>
          <c:val>
            <c:numRef>
              <c:f>'Acceptance Rates '!$B$27:$Q$27</c:f>
              <c:numCache>
                <c:formatCode>0.0%</c:formatCode>
                <c:ptCount val="16"/>
                <c:pt idx="0">
                  <c:v>0.56799999999999995</c:v>
                </c:pt>
                <c:pt idx="1">
                  <c:v>0.629</c:v>
                </c:pt>
                <c:pt idx="2">
                  <c:v>0.58499999999999996</c:v>
                </c:pt>
                <c:pt idx="3">
                  <c:v>0.56000000000000005</c:v>
                </c:pt>
                <c:pt idx="4">
                  <c:v>0.55300000000000005</c:v>
                </c:pt>
                <c:pt idx="5">
                  <c:v>0.57699999999999996</c:v>
                </c:pt>
                <c:pt idx="6">
                  <c:v>0.58399999999999996</c:v>
                </c:pt>
                <c:pt idx="7">
                  <c:v>0.57199999999999995</c:v>
                </c:pt>
                <c:pt idx="8">
                  <c:v>0.59499999999999997</c:v>
                </c:pt>
                <c:pt idx="9">
                  <c:v>0.59499999999999997</c:v>
                </c:pt>
                <c:pt idx="10">
                  <c:v>0.61</c:v>
                </c:pt>
                <c:pt idx="11">
                  <c:v>0.57399999999999995</c:v>
                </c:pt>
                <c:pt idx="12">
                  <c:v>0.59599999999999997</c:v>
                </c:pt>
                <c:pt idx="13">
                  <c:v>0.59299999999999997</c:v>
                </c:pt>
                <c:pt idx="14">
                  <c:v>0.6</c:v>
                </c:pt>
                <c:pt idx="15">
                  <c:v>0.54</c:v>
                </c:pt>
              </c:numCache>
            </c:numRef>
          </c:val>
          <c:extLst>
            <c:ext xmlns:c16="http://schemas.microsoft.com/office/drawing/2014/chart" uri="{C3380CC4-5D6E-409C-BE32-E72D297353CC}">
              <c16:uniqueId val="{00000000-BDA5-4D07-B19B-80C19531C484}"/>
            </c:ext>
          </c:extLst>
        </c:ser>
        <c:ser>
          <c:idx val="1"/>
          <c:order val="1"/>
          <c:tx>
            <c:strRef>
              <c:f>'Acceptance Rates '!$A$28</c:f>
              <c:strCache>
                <c:ptCount val="1"/>
                <c:pt idx="0">
                  <c:v>MRCA Initial Liability</c:v>
                </c:pt>
              </c:strCache>
            </c:strRef>
          </c:tx>
          <c:spPr>
            <a:solidFill>
              <a:srgbClr val="FBCA3F"/>
            </a:solidFill>
            <a:ln>
              <a:noFill/>
            </a:ln>
            <a:effectLst/>
          </c:spPr>
          <c:invertIfNegative val="0"/>
          <c:cat>
            <c:strRef>
              <c:f>'Acceptance Rates '!$B$26:$Q$26</c:f>
              <c:strCache>
                <c:ptCount val="16"/>
                <c:pt idx="0">
                  <c:v>2022-2023</c:v>
                </c:pt>
                <c:pt idx="1">
                  <c:v>2023-2024</c:v>
                </c:pt>
                <c:pt idx="2">
                  <c:v>2024-2025</c:v>
                </c:pt>
                <c:pt idx="3">
                  <c:v>Jan-25</c:v>
                </c:pt>
                <c:pt idx="4">
                  <c:v>Feb-25</c:v>
                </c:pt>
                <c:pt idx="5">
                  <c:v>Mar-25</c:v>
                </c:pt>
                <c:pt idx="6">
                  <c:v>Apr-25</c:v>
                </c:pt>
                <c:pt idx="7">
                  <c:v>May-25</c:v>
                </c:pt>
                <c:pt idx="8">
                  <c:v>Jun-25</c:v>
                </c:pt>
                <c:pt idx="9">
                  <c:v>Jul-25</c:v>
                </c:pt>
                <c:pt idx="10">
                  <c:v>Aug-25</c:v>
                </c:pt>
                <c:pt idx="11">
                  <c:v>Sep-25</c:v>
                </c:pt>
                <c:pt idx="12">
                  <c:v>Oct-25</c:v>
                </c:pt>
                <c:pt idx="13">
                  <c:v>Nov-25</c:v>
                </c:pt>
                <c:pt idx="14">
                  <c:v>Dec-25</c:v>
                </c:pt>
                <c:pt idx="15">
                  <c:v>Jan-26</c:v>
                </c:pt>
              </c:strCache>
            </c:strRef>
          </c:cat>
          <c:val>
            <c:numRef>
              <c:f>'Acceptance Rates '!$B$28:$Q$28</c:f>
              <c:numCache>
                <c:formatCode>0.0%</c:formatCode>
                <c:ptCount val="16"/>
                <c:pt idx="0">
                  <c:v>0.82399999999999995</c:v>
                </c:pt>
                <c:pt idx="1">
                  <c:v>0.85599999999999998</c:v>
                </c:pt>
                <c:pt idx="2">
                  <c:v>0.83099999999999996</c:v>
                </c:pt>
                <c:pt idx="3">
                  <c:v>0.84299999999999997</c:v>
                </c:pt>
                <c:pt idx="4">
                  <c:v>0.83299999999999996</c:v>
                </c:pt>
                <c:pt idx="5">
                  <c:v>0.82799999999999996</c:v>
                </c:pt>
                <c:pt idx="6">
                  <c:v>0.83099999999999996</c:v>
                </c:pt>
                <c:pt idx="7">
                  <c:v>0.81699999999999995</c:v>
                </c:pt>
                <c:pt idx="8">
                  <c:v>0.79800000000000004</c:v>
                </c:pt>
                <c:pt idx="9">
                  <c:v>0.76700000000000002</c:v>
                </c:pt>
                <c:pt idx="10">
                  <c:v>0.74199999999999999</c:v>
                </c:pt>
                <c:pt idx="11">
                  <c:v>0.749</c:v>
                </c:pt>
                <c:pt idx="12">
                  <c:v>0.74</c:v>
                </c:pt>
                <c:pt idx="13">
                  <c:v>0.73099999999999998</c:v>
                </c:pt>
                <c:pt idx="14">
                  <c:v>0.75</c:v>
                </c:pt>
                <c:pt idx="15">
                  <c:v>0.73</c:v>
                </c:pt>
              </c:numCache>
            </c:numRef>
          </c:val>
          <c:extLst>
            <c:ext xmlns:c16="http://schemas.microsoft.com/office/drawing/2014/chart" uri="{C3380CC4-5D6E-409C-BE32-E72D297353CC}">
              <c16:uniqueId val="{00000001-BDA5-4D07-B19B-80C19531C484}"/>
            </c:ext>
          </c:extLst>
        </c:ser>
        <c:ser>
          <c:idx val="2"/>
          <c:order val="2"/>
          <c:tx>
            <c:strRef>
              <c:f>'Acceptance Rates '!$A$29</c:f>
              <c:strCache>
                <c:ptCount val="1"/>
                <c:pt idx="0">
                  <c:v>VEA Compensation Payment</c:v>
                </c:pt>
              </c:strCache>
            </c:strRef>
          </c:tx>
          <c:spPr>
            <a:solidFill>
              <a:schemeClr val="accent3"/>
            </a:solidFill>
            <a:ln>
              <a:noFill/>
            </a:ln>
            <a:effectLst/>
          </c:spPr>
          <c:invertIfNegative val="0"/>
          <c:cat>
            <c:strRef>
              <c:f>'Acceptance Rates '!$B$26:$Q$26</c:f>
              <c:strCache>
                <c:ptCount val="16"/>
                <c:pt idx="0">
                  <c:v>2022-2023</c:v>
                </c:pt>
                <c:pt idx="1">
                  <c:v>2023-2024</c:v>
                </c:pt>
                <c:pt idx="2">
                  <c:v>2024-2025</c:v>
                </c:pt>
                <c:pt idx="3">
                  <c:v>Jan-25</c:v>
                </c:pt>
                <c:pt idx="4">
                  <c:v>Feb-25</c:v>
                </c:pt>
                <c:pt idx="5">
                  <c:v>Mar-25</c:v>
                </c:pt>
                <c:pt idx="6">
                  <c:v>Apr-25</c:v>
                </c:pt>
                <c:pt idx="7">
                  <c:v>May-25</c:v>
                </c:pt>
                <c:pt idx="8">
                  <c:v>Jun-25</c:v>
                </c:pt>
                <c:pt idx="9">
                  <c:v>Jul-25</c:v>
                </c:pt>
                <c:pt idx="10">
                  <c:v>Aug-25</c:v>
                </c:pt>
                <c:pt idx="11">
                  <c:v>Sep-25</c:v>
                </c:pt>
                <c:pt idx="12">
                  <c:v>Oct-25</c:v>
                </c:pt>
                <c:pt idx="13">
                  <c:v>Nov-25</c:v>
                </c:pt>
                <c:pt idx="14">
                  <c:v>Dec-25</c:v>
                </c:pt>
                <c:pt idx="15">
                  <c:v>Jan-26</c:v>
                </c:pt>
              </c:strCache>
            </c:strRef>
          </c:cat>
          <c:val>
            <c:numRef>
              <c:f>'Acceptance Rates '!$B$29:$Q$29</c:f>
              <c:numCache>
                <c:formatCode>0.0%</c:formatCode>
                <c:ptCount val="16"/>
                <c:pt idx="0">
                  <c:v>0.46600000000000003</c:v>
                </c:pt>
                <c:pt idx="1">
                  <c:v>0.51200000000000001</c:v>
                </c:pt>
                <c:pt idx="2">
                  <c:v>0.42799999999999999</c:v>
                </c:pt>
                <c:pt idx="3">
                  <c:v>0.45200000000000001</c:v>
                </c:pt>
                <c:pt idx="4">
                  <c:v>0.44400000000000001</c:v>
                </c:pt>
                <c:pt idx="5">
                  <c:v>0.436</c:v>
                </c:pt>
                <c:pt idx="6">
                  <c:v>0.41599999999999998</c:v>
                </c:pt>
                <c:pt idx="7">
                  <c:v>0.38900000000000001</c:v>
                </c:pt>
                <c:pt idx="8">
                  <c:v>0.40200000000000002</c:v>
                </c:pt>
                <c:pt idx="9">
                  <c:v>0.46800000000000003</c:v>
                </c:pt>
                <c:pt idx="10">
                  <c:v>0.45</c:v>
                </c:pt>
                <c:pt idx="11">
                  <c:v>0.41799999999999998</c:v>
                </c:pt>
                <c:pt idx="12">
                  <c:v>0.43</c:v>
                </c:pt>
                <c:pt idx="13">
                  <c:v>0.45900000000000002</c:v>
                </c:pt>
                <c:pt idx="14">
                  <c:v>0.46</c:v>
                </c:pt>
                <c:pt idx="15">
                  <c:v>0.37</c:v>
                </c:pt>
              </c:numCache>
            </c:numRef>
          </c:val>
          <c:extLst>
            <c:ext xmlns:c16="http://schemas.microsoft.com/office/drawing/2014/chart" uri="{C3380CC4-5D6E-409C-BE32-E72D297353CC}">
              <c16:uniqueId val="{00000002-BDA5-4D07-B19B-80C19531C484}"/>
            </c:ext>
          </c:extLst>
        </c:ser>
        <c:dLbls>
          <c:showLegendKey val="0"/>
          <c:showVal val="0"/>
          <c:showCatName val="0"/>
          <c:showSerName val="0"/>
          <c:showPercent val="0"/>
          <c:showBubbleSize val="0"/>
        </c:dLbls>
        <c:gapWidth val="75"/>
        <c:axId val="229938616"/>
        <c:axId val="229936320"/>
      </c:barChart>
      <c:lineChart>
        <c:grouping val="standard"/>
        <c:varyColors val="0"/>
        <c:ser>
          <c:idx val="3"/>
          <c:order val="3"/>
          <c:tx>
            <c:strRef>
              <c:f>'Acceptance Rates '!$A$30</c:f>
              <c:strCache>
                <c:ptCount val="1"/>
                <c:pt idx="0">
                  <c:v>Overall Acceptance Rates (Liability only)</c:v>
                </c:pt>
              </c:strCache>
            </c:strRef>
          </c:tx>
          <c:spPr>
            <a:ln w="28575" cap="rnd">
              <a:solidFill>
                <a:srgbClr val="6A8DD9"/>
              </a:solidFill>
              <a:prstDash val="sysDash"/>
              <a:round/>
            </a:ln>
            <a:effectLst/>
          </c:spPr>
          <c:marker>
            <c:symbol val="none"/>
          </c:marker>
          <c:cat>
            <c:strRef>
              <c:f>'Acceptance Rates '!$B$26:$Q$26</c:f>
              <c:strCache>
                <c:ptCount val="16"/>
                <c:pt idx="0">
                  <c:v>2022-2023</c:v>
                </c:pt>
                <c:pt idx="1">
                  <c:v>2023-2024</c:v>
                </c:pt>
                <c:pt idx="2">
                  <c:v>2024-2025</c:v>
                </c:pt>
                <c:pt idx="3">
                  <c:v>Jan-25</c:v>
                </c:pt>
                <c:pt idx="4">
                  <c:v>Feb-25</c:v>
                </c:pt>
                <c:pt idx="5">
                  <c:v>Mar-25</c:v>
                </c:pt>
                <c:pt idx="6">
                  <c:v>Apr-25</c:v>
                </c:pt>
                <c:pt idx="7">
                  <c:v>May-25</c:v>
                </c:pt>
                <c:pt idx="8">
                  <c:v>Jun-25</c:v>
                </c:pt>
                <c:pt idx="9">
                  <c:v>Jul-25</c:v>
                </c:pt>
                <c:pt idx="10">
                  <c:v>Aug-25</c:v>
                </c:pt>
                <c:pt idx="11">
                  <c:v>Sep-25</c:v>
                </c:pt>
                <c:pt idx="12">
                  <c:v>Oct-25</c:v>
                </c:pt>
                <c:pt idx="13">
                  <c:v>Nov-25</c:v>
                </c:pt>
                <c:pt idx="14">
                  <c:v>Dec-25</c:v>
                </c:pt>
                <c:pt idx="15">
                  <c:v>Jan-26</c:v>
                </c:pt>
              </c:strCache>
            </c:strRef>
          </c:cat>
          <c:val>
            <c:numRef>
              <c:f>'Acceptance Rates '!$B$30:$Q$30</c:f>
              <c:numCache>
                <c:formatCode>0.0%</c:formatCode>
                <c:ptCount val="16"/>
                <c:pt idx="0">
                  <c:v>0.74</c:v>
                </c:pt>
                <c:pt idx="1">
                  <c:v>0.77400000000000002</c:v>
                </c:pt>
                <c:pt idx="2">
                  <c:v>0.73499999999999999</c:v>
                </c:pt>
                <c:pt idx="3">
                  <c:v>0.749</c:v>
                </c:pt>
                <c:pt idx="4">
                  <c:v>0.73399999999999999</c:v>
                </c:pt>
                <c:pt idx="5">
                  <c:v>0.72599999999999998</c:v>
                </c:pt>
                <c:pt idx="6">
                  <c:v>0.72899999999999998</c:v>
                </c:pt>
                <c:pt idx="7">
                  <c:v>0.69499999999999995</c:v>
                </c:pt>
                <c:pt idx="8">
                  <c:v>0.69599999999999995</c:v>
                </c:pt>
                <c:pt idx="9">
                  <c:v>0.69199999999999995</c:v>
                </c:pt>
                <c:pt idx="10">
                  <c:v>0.67100000000000004</c:v>
                </c:pt>
                <c:pt idx="11">
                  <c:v>0.65200000000000002</c:v>
                </c:pt>
                <c:pt idx="12">
                  <c:v>0.65600000000000003</c:v>
                </c:pt>
                <c:pt idx="13">
                  <c:v>0.66100000000000003</c:v>
                </c:pt>
                <c:pt idx="14">
                  <c:v>0.69</c:v>
                </c:pt>
                <c:pt idx="15">
                  <c:v>0.66</c:v>
                </c:pt>
              </c:numCache>
            </c:numRef>
          </c:val>
          <c:smooth val="0"/>
          <c:extLst>
            <c:ext xmlns:c16="http://schemas.microsoft.com/office/drawing/2014/chart" uri="{C3380CC4-5D6E-409C-BE32-E72D297353CC}">
              <c16:uniqueId val="{00000003-BDA5-4D07-B19B-80C19531C484}"/>
            </c:ext>
          </c:extLst>
        </c:ser>
        <c:dLbls>
          <c:showLegendKey val="0"/>
          <c:showVal val="0"/>
          <c:showCatName val="0"/>
          <c:showSerName val="0"/>
          <c:showPercent val="0"/>
          <c:showBubbleSize val="0"/>
        </c:dLbls>
        <c:marker val="1"/>
        <c:smooth val="0"/>
        <c:axId val="229938616"/>
        <c:axId val="229936320"/>
      </c:lineChart>
      <c:catAx>
        <c:axId val="22993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6320"/>
        <c:crosses val="autoZero"/>
        <c:auto val="1"/>
        <c:lblAlgn val="ctr"/>
        <c:lblOffset val="100"/>
        <c:noMultiLvlLbl val="0"/>
      </c:catAx>
      <c:valAx>
        <c:axId val="2299363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Conditions Determined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DRCA Initial Liability </c:v>
                </c:pt>
              </c:strCache>
            </c:strRef>
          </c:tx>
          <c:spPr>
            <a:ln w="28575" cap="rnd">
              <a:solidFill>
                <a:srgbClr val="00B0F0"/>
              </a:solidFill>
              <a:round/>
            </a:ln>
            <a:effectLst/>
          </c:spPr>
          <c:marker>
            <c:symbol val="none"/>
          </c:marker>
          <c:cat>
            <c:numRef>
              <c:f>'graph data'!$B$1:$N$1</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data'!$B$2:$N$2</c:f>
              <c:numCache>
                <c:formatCode>#,##0</c:formatCode>
                <c:ptCount val="13"/>
                <c:pt idx="0">
                  <c:v>2406</c:v>
                </c:pt>
                <c:pt idx="1">
                  <c:v>3125</c:v>
                </c:pt>
                <c:pt idx="2">
                  <c:v>3909</c:v>
                </c:pt>
                <c:pt idx="3">
                  <c:v>3066</c:v>
                </c:pt>
                <c:pt idx="4">
                  <c:v>5460</c:v>
                </c:pt>
                <c:pt idx="5">
                  <c:v>4288</c:v>
                </c:pt>
                <c:pt idx="6">
                  <c:v>4495</c:v>
                </c:pt>
                <c:pt idx="7">
                  <c:v>4677</c:v>
                </c:pt>
                <c:pt idx="8">
                  <c:v>5284</c:v>
                </c:pt>
                <c:pt idx="9">
                  <c:v>5094</c:v>
                </c:pt>
                <c:pt idx="10">
                  <c:v>4443</c:v>
                </c:pt>
              </c:numCache>
            </c:numRef>
          </c:val>
          <c:smooth val="0"/>
          <c:extLst>
            <c:ext xmlns:c16="http://schemas.microsoft.com/office/drawing/2014/chart" uri="{C3380CC4-5D6E-409C-BE32-E72D297353CC}">
              <c16:uniqueId val="{00000000-0BC6-4ED8-8702-32F2E510EE93}"/>
            </c:ext>
          </c:extLst>
        </c:ser>
        <c:ser>
          <c:idx val="1"/>
          <c:order val="1"/>
          <c:tx>
            <c:strRef>
              <c:f>'graph data'!$A$3</c:f>
              <c:strCache>
                <c:ptCount val="1"/>
                <c:pt idx="0">
                  <c:v>MRCA Initial Liability</c:v>
                </c:pt>
              </c:strCache>
            </c:strRef>
          </c:tx>
          <c:spPr>
            <a:ln w="28575" cap="rnd">
              <a:solidFill>
                <a:srgbClr val="92D050"/>
              </a:solidFill>
              <a:round/>
            </a:ln>
            <a:effectLst/>
          </c:spPr>
          <c:marker>
            <c:symbol val="none"/>
          </c:marker>
          <c:cat>
            <c:numRef>
              <c:f>'graph data'!$B$1:$N$1</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data'!$B$3:$N$3</c:f>
              <c:numCache>
                <c:formatCode>#,##0</c:formatCode>
                <c:ptCount val="13"/>
                <c:pt idx="0">
                  <c:v>9903</c:v>
                </c:pt>
                <c:pt idx="1">
                  <c:v>11628</c:v>
                </c:pt>
                <c:pt idx="2">
                  <c:v>12614</c:v>
                </c:pt>
                <c:pt idx="3">
                  <c:v>10272</c:v>
                </c:pt>
                <c:pt idx="4">
                  <c:v>14590</c:v>
                </c:pt>
                <c:pt idx="5">
                  <c:v>13096</c:v>
                </c:pt>
                <c:pt idx="6">
                  <c:v>15332</c:v>
                </c:pt>
                <c:pt idx="7">
                  <c:v>13674</c:v>
                </c:pt>
                <c:pt idx="8">
                  <c:v>13050</c:v>
                </c:pt>
                <c:pt idx="9">
                  <c:v>11977</c:v>
                </c:pt>
                <c:pt idx="10">
                  <c:v>12399</c:v>
                </c:pt>
              </c:numCache>
            </c:numRef>
          </c:val>
          <c:smooth val="0"/>
          <c:extLst>
            <c:ext xmlns:c16="http://schemas.microsoft.com/office/drawing/2014/chart" uri="{C3380CC4-5D6E-409C-BE32-E72D297353CC}">
              <c16:uniqueId val="{00000001-0BC6-4ED8-8702-32F2E510EE93}"/>
            </c:ext>
          </c:extLst>
        </c:ser>
        <c:ser>
          <c:idx val="2"/>
          <c:order val="2"/>
          <c:tx>
            <c:strRef>
              <c:f>'graph data'!$A$4</c:f>
              <c:strCache>
                <c:ptCount val="1"/>
                <c:pt idx="0">
                  <c:v>VEA Compensation Payment</c:v>
                </c:pt>
              </c:strCache>
            </c:strRef>
          </c:tx>
          <c:spPr>
            <a:ln w="28575" cap="rnd">
              <a:solidFill>
                <a:schemeClr val="bg2">
                  <a:lumMod val="75000"/>
                </a:schemeClr>
              </a:solidFill>
              <a:round/>
            </a:ln>
            <a:effectLst/>
          </c:spPr>
          <c:marker>
            <c:symbol val="none"/>
          </c:marker>
          <c:cat>
            <c:numRef>
              <c:f>'graph data'!$B$1:$N$1</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'graph data'!$B$4:$N$4</c:f>
              <c:numCache>
                <c:formatCode>#,##0</c:formatCode>
                <c:ptCount val="13"/>
                <c:pt idx="0">
                  <c:v>1599</c:v>
                </c:pt>
                <c:pt idx="1">
                  <c:v>2046</c:v>
                </c:pt>
                <c:pt idx="2">
                  <c:v>2402</c:v>
                </c:pt>
                <c:pt idx="3">
                  <c:v>1952</c:v>
                </c:pt>
                <c:pt idx="4">
                  <c:v>3642</c:v>
                </c:pt>
                <c:pt idx="5">
                  <c:v>3056</c:v>
                </c:pt>
                <c:pt idx="6">
                  <c:v>3212</c:v>
                </c:pt>
                <c:pt idx="7">
                  <c:v>3112</c:v>
                </c:pt>
                <c:pt idx="8">
                  <c:v>3613</c:v>
                </c:pt>
                <c:pt idx="9">
                  <c:v>3117</c:v>
                </c:pt>
                <c:pt idx="10">
                  <c:v>2797</c:v>
                </c:pt>
              </c:numCache>
            </c:numRef>
          </c:val>
          <c:smooth val="0"/>
          <c:extLst>
            <c:ext xmlns:c16="http://schemas.microsoft.com/office/drawing/2014/chart" uri="{C3380CC4-5D6E-409C-BE32-E72D297353CC}">
              <c16:uniqueId val="{00000002-0BC6-4ED8-8702-32F2E510EE93}"/>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0</xdr:col>
      <xdr:colOff>4103686</xdr:colOff>
      <xdr:row>6</xdr:row>
      <xdr:rowOff>131846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139700</xdr:colOff>
      <xdr:row>9</xdr:row>
      <xdr:rowOff>49211</xdr:rowOff>
    </xdr:from>
    <xdr:to>
      <xdr:col>11</xdr:col>
      <xdr:colOff>544513</xdr:colOff>
      <xdr:row>42</xdr:row>
      <xdr:rowOff>127000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203825" y="1692274"/>
          <a:ext cx="6492876" cy="6284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a:solidFill>
                <a:schemeClr val="dk1"/>
              </a:solidFill>
              <a:effectLst/>
              <a:latin typeface="+mn-lt"/>
              <a:ea typeface="+mn-ea"/>
              <a:cs typeface="+mn-cs"/>
            </a:rPr>
            <a:t>Claims, service and liability provision statistics</a:t>
          </a:r>
        </a:p>
        <a:p>
          <a:endParaRPr lang="en-AU" sz="1100" b="1" i="0">
            <a:solidFill>
              <a:schemeClr val="dk1"/>
            </a:solidFill>
            <a:effectLst/>
            <a:latin typeface="+mn-lt"/>
            <a:ea typeface="+mn-ea"/>
            <a:cs typeface="+mn-cs"/>
          </a:endParaRPr>
        </a:p>
        <a:p>
          <a:r>
            <a:rPr lang="en-AU" sz="1100" b="0" i="0">
              <a:solidFill>
                <a:schemeClr val="dk1"/>
              </a:solidFill>
              <a:effectLst/>
              <a:latin typeface="+mn-lt"/>
              <a:ea typeface="+mn-ea"/>
              <a:cs typeface="+mn-cs"/>
            </a:rPr>
            <a:t>These</a:t>
          </a:r>
          <a:r>
            <a:rPr lang="en-AU" sz="1100" b="0" i="0" baseline="0">
              <a:solidFill>
                <a:schemeClr val="dk1"/>
              </a:solidFill>
              <a:effectLst/>
              <a:latin typeface="+mn-lt"/>
              <a:ea typeface="+mn-ea"/>
              <a:cs typeface="+mn-cs"/>
            </a:rPr>
            <a:t> worksheets </a:t>
          </a:r>
          <a:r>
            <a:rPr lang="en-AU" sz="1100" b="0" i="0">
              <a:solidFill>
                <a:schemeClr val="dk1"/>
              </a:solidFill>
              <a:effectLst/>
              <a:latin typeface="+mn-lt"/>
              <a:ea typeface="+mn-ea"/>
              <a:cs typeface="+mn-cs"/>
            </a:rPr>
            <a:t>provide an overview of the compensation claims processed under the:</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Veterans’ Entitlements Act 1986</a:t>
          </a:r>
          <a:r>
            <a:rPr lang="en-AU" sz="1100" b="0" i="0">
              <a:solidFill>
                <a:schemeClr val="dk1"/>
              </a:solidFill>
              <a:effectLst/>
              <a:latin typeface="+mn-lt"/>
              <a:ea typeface="+mn-ea"/>
              <a:cs typeface="+mn-cs"/>
            </a:rPr>
            <a:t> (VEA), </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Safety, Rehabilitation and Compensation (Defence-related Claims) Act 1988</a:t>
          </a:r>
          <a:r>
            <a:rPr lang="en-AU" sz="1100" b="0" i="0">
              <a:solidFill>
                <a:schemeClr val="dk1"/>
              </a:solidFill>
              <a:effectLst/>
              <a:latin typeface="+mn-lt"/>
              <a:ea typeface="+mn-ea"/>
              <a:cs typeface="+mn-cs"/>
            </a:rPr>
            <a:t> (DRCA), and</a:t>
          </a:r>
          <a:r>
            <a:rPr lang="en-AU" sz="1100" b="0" i="1">
              <a:solidFill>
                <a:schemeClr val="dk1"/>
              </a:solidFill>
              <a:effectLst/>
              <a:latin typeface="+mn-lt"/>
              <a:ea typeface="+mn-ea"/>
              <a:cs typeface="+mn-cs"/>
            </a:rPr>
            <a:t> </a:t>
          </a:r>
        </a:p>
        <a:p>
          <a:r>
            <a:rPr lang="en-AU" sz="1100" b="0" i="1">
              <a:solidFill>
                <a:schemeClr val="dk1"/>
              </a:solidFill>
              <a:effectLst/>
              <a:latin typeface="+mn-lt"/>
              <a:ea typeface="+mn-ea"/>
              <a:cs typeface="+mn-cs"/>
            </a:rPr>
            <a:t>- Military Rehabilitation and Compensation Act 2</a:t>
          </a:r>
          <a:r>
            <a:rPr lang="en-AU" sz="1100" b="0" i="0">
              <a:solidFill>
                <a:schemeClr val="dk1"/>
              </a:solidFill>
              <a:effectLst/>
              <a:latin typeface="+mn-lt"/>
              <a:ea typeface="+mn-ea"/>
              <a:cs typeface="+mn-cs"/>
            </a:rPr>
            <a:t>004 (MRCA).</a:t>
          </a:r>
        </a:p>
        <a:p>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Reporting</a:t>
          </a:r>
          <a:r>
            <a:rPr lang="en-AU" sz="1100" b="1" i="0" baseline="0">
              <a:solidFill>
                <a:schemeClr val="dk1"/>
              </a:solidFill>
              <a:effectLst/>
              <a:latin typeface="+mn-lt"/>
              <a:ea typeface="+mn-ea"/>
              <a:cs typeface="+mn-cs"/>
            </a:rPr>
            <a:t> based on Service</a:t>
          </a:r>
        </a:p>
        <a:p>
          <a:r>
            <a:rPr lang="en-AU" sz="1100" b="0" i="0">
              <a:solidFill>
                <a:schemeClr val="dk1"/>
              </a:solidFill>
              <a:effectLst/>
              <a:latin typeface="+mn-lt"/>
              <a:ea typeface="+mn-ea"/>
              <a:cs typeface="+mn-cs"/>
            </a:rPr>
            <a:t>DVA has improved the reporting of liability claims received and on hand (VEA Disability Compensation Payment, and MRCA and DRCA Initial Liability) to better reflect the complexity of the claims lodged by veterans with service eligibility under two or more Acts.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Prior to 2021-22, claims received and on hand were reported separately under each of the Acts where the veteran’s service meant more than one Act may apply to their claim. This resulted in the </a:t>
          </a:r>
          <a:r>
            <a:rPr lang="en-AU" sz="1100" b="0" i="0" u="sng">
              <a:solidFill>
                <a:schemeClr val="dk1"/>
              </a:solidFill>
              <a:effectLst/>
              <a:latin typeface="+mn-lt"/>
              <a:ea typeface="+mn-ea"/>
              <a:cs typeface="+mn-cs"/>
            </a:rPr>
            <a:t>one claim being counted multiple times</a:t>
          </a:r>
          <a:r>
            <a:rPr lang="en-AU" sz="1100" b="0" i="0">
              <a:solidFill>
                <a:schemeClr val="dk1"/>
              </a:solidFill>
              <a:effectLst/>
              <a:latin typeface="+mn-lt"/>
              <a:ea typeface="+mn-ea"/>
              <a:cs typeface="+mn-cs"/>
            </a:rPr>
            <a:t> – potentially under MRCA, DRCA, and VEA. It was not until a decision was made on the claim that the actual Acts that applied were determined.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This contemporary reporting approach </a:t>
          </a:r>
          <a:r>
            <a:rPr lang="en-AU" sz="1100" b="0" i="0" u="sng">
              <a:solidFill>
                <a:schemeClr val="dk1"/>
              </a:solidFill>
              <a:effectLst/>
              <a:latin typeface="+mn-lt"/>
              <a:ea typeface="+mn-ea"/>
              <a:cs typeface="+mn-cs"/>
            </a:rPr>
            <a:t>counts claims only once</a:t>
          </a:r>
          <a:r>
            <a:rPr lang="en-AU" sz="1100" b="0" i="0">
              <a:solidFill>
                <a:schemeClr val="dk1"/>
              </a:solidFill>
              <a:effectLst/>
              <a:latin typeface="+mn-lt"/>
              <a:ea typeface="+mn-ea"/>
              <a:cs typeface="+mn-cs"/>
            </a:rPr>
            <a:t>, and instead distinguishes between those claims that may be ‘Dual Act’ (VEA and DRCA) or ‘Tri Act’ (VEA, DRCA and MRCA) based on the veteran’s service period.</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‘Dual Act’ represents those veterans who have service only prior to 1 July 2004 and may have their liability claims investigated under the VEA and/or the DRCA.</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‘Tri Act’ represents those veterans who have service both before and after 1 July 2004 and may have their claims investigated under two or all three Acts.</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The number of determinations is provided under each of the Acts. Where one claim is decided under 2 or more Acts, then that claim will be counted under each relevant Act based on the decision made.</a:t>
          </a:r>
          <a:endParaRPr lang="en-AU" sz="1100"/>
        </a:p>
        <a:p>
          <a:endParaRPr lang="en-AU" sz="1100"/>
        </a:p>
        <a:p>
          <a:r>
            <a:rPr lang="en-AU" sz="1100" b="1" baseline="0"/>
            <a:t>'DVA o</a:t>
          </a:r>
          <a:r>
            <a:rPr lang="en-AU" b="1"/>
            <a:t>fficer' </a:t>
          </a:r>
        </a:p>
        <a:p>
          <a:r>
            <a:rPr lang="en-AU" b="0"/>
            <a:t>This </a:t>
          </a:r>
          <a:r>
            <a:rPr lang="en-AU"/>
            <a:t>may be a Claims Support Officer (CSO), Delegate, Reviews Officer, or another appropriate officer. </a:t>
          </a:r>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33617</xdr:colOff>
      <xdr:row>8</xdr:row>
      <xdr:rowOff>10584</xdr:rowOff>
    </xdr:from>
    <xdr:to>
      <xdr:col>15</xdr:col>
      <xdr:colOff>33617</xdr:colOff>
      <xdr:row>20</xdr:row>
      <xdr:rowOff>45510</xdr:rowOff>
    </xdr:to>
    <xdr:graphicFrame macro="">
      <xdr:nvGraphicFramePr>
        <xdr:cNvPr id="2" name="Chart 1">
          <a:extLst>
            <a:ext uri="{FF2B5EF4-FFF2-40B4-BE49-F238E27FC236}">
              <a16:creationId xmlns:a16="http://schemas.microsoft.com/office/drawing/2014/main" id="{CE968BD6-DA4A-43B4-9AB9-9436AE64D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3" name="Picture 2">
          <a:extLst>
            <a:ext uri="{FF2B5EF4-FFF2-40B4-BE49-F238E27FC236}">
              <a16:creationId xmlns:a16="http://schemas.microsoft.com/office/drawing/2014/main" id="{5F0CA5F7-E602-4FA3-819E-BDBF54F8C007}"/>
            </a:ext>
          </a:extLst>
        </xdr:cNvPr>
        <xdr:cNvPicPr>
          <a:picLocks noChangeAspect="1"/>
        </xdr:cNvPicPr>
      </xdr:nvPicPr>
      <xdr:blipFill>
        <a:blip xmlns:r="http://schemas.openxmlformats.org/officeDocument/2006/relationships" r:embed="rId1"/>
        <a:stretch>
          <a:fillRect/>
        </a:stretch>
      </xdr:blipFill>
      <xdr:spPr>
        <a:xfrm>
          <a:off x="49741" y="49742"/>
          <a:ext cx="4263993" cy="1167954"/>
        </a:xfrm>
        <a:prstGeom prst="rect">
          <a:avLst/>
        </a:prstGeom>
      </xdr:spPr>
    </xdr:pic>
    <xdr:clientData/>
  </xdr:twoCellAnchor>
  <xdr:twoCellAnchor>
    <xdr:from>
      <xdr:col>1</xdr:col>
      <xdr:colOff>323849</xdr:colOff>
      <xdr:row>8</xdr:row>
      <xdr:rowOff>2118</xdr:rowOff>
    </xdr:from>
    <xdr:to>
      <xdr:col>16</xdr:col>
      <xdr:colOff>624416</xdr:colOff>
      <xdr:row>25</xdr:row>
      <xdr:rowOff>2117</xdr:rowOff>
    </xdr:to>
    <xdr:graphicFrame macro="">
      <xdr:nvGraphicFramePr>
        <xdr:cNvPr id="4" name="Chart 3">
          <a:extLst>
            <a:ext uri="{FF2B5EF4-FFF2-40B4-BE49-F238E27FC236}">
              <a16:creationId xmlns:a16="http://schemas.microsoft.com/office/drawing/2014/main" id="{2B9FD985-A9DE-4767-944F-C2F56D9D2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36964</xdr:colOff>
      <xdr:row>6</xdr:row>
      <xdr:rowOff>131846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30692</xdr:colOff>
      <xdr:row>13</xdr:row>
      <xdr:rowOff>164805</xdr:rowOff>
    </xdr:from>
    <xdr:to>
      <xdr:col>3</xdr:col>
      <xdr:colOff>695325</xdr:colOff>
      <xdr:row>22</xdr:row>
      <xdr:rowOff>169333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692" y="2567222"/>
          <a:ext cx="5659966" cy="162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sz="1100">
              <a:solidFill>
                <a:schemeClr val="dk1"/>
              </a:solidFill>
              <a:effectLst/>
              <a:latin typeface="+mn-lt"/>
              <a:ea typeface="+mn-ea"/>
              <a:cs typeface="+mn-cs"/>
            </a:rPr>
            <a:t>A claim is considered "being processed" when it has been allocated to a DVA officer for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Claims Support Officer (CSO)</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will review information submitted with a new claim and information on file. For claims with information missing the CSO will</a:t>
          </a:r>
          <a:r>
            <a:rPr lang="en-AU" sz="1100" baseline="0">
              <a:solidFill>
                <a:schemeClr val="dk1"/>
              </a:solidFill>
              <a:effectLst/>
              <a:latin typeface="+mn-lt"/>
              <a:ea typeface="+mn-ea"/>
              <a:cs typeface="+mn-cs"/>
            </a:rPr>
            <a:t> liaise with the claimaint, and once ready will send the claim to a delegate for investigation and determination</a:t>
          </a:r>
          <a:r>
            <a:rPr lang="en-AU" sz="1100">
              <a:solidFill>
                <a:schemeClr val="dk1"/>
              </a:solidFill>
              <a:effectLst/>
              <a:latin typeface="+mn-lt"/>
              <a:ea typeface="+mn-ea"/>
              <a:cs typeface="+mn-cs"/>
            </a:rPr>
            <a:t>. If no additional information is required, the claim is transferred to the appropriate Delegate teams for investigation and to make a determination.</a:t>
          </a:r>
        </a:p>
      </xdr:txBody>
    </xdr:sp>
    <xdr:clientData/>
  </xdr:twoCellAnchor>
  <xdr:twoCellAnchor>
    <xdr:from>
      <xdr:col>4</xdr:col>
      <xdr:colOff>2116</xdr:colOff>
      <xdr:row>7</xdr:row>
      <xdr:rowOff>106892</xdr:rowOff>
    </xdr:from>
    <xdr:to>
      <xdr:col>15</xdr:col>
      <xdr:colOff>582083</xdr:colOff>
      <xdr:row>23</xdr:row>
      <xdr:rowOff>97366</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650046</xdr:colOff>
      <xdr:row>6</xdr:row>
      <xdr:rowOff>131846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2</xdr:colOff>
      <xdr:row>11</xdr:row>
      <xdr:rowOff>38100</xdr:rowOff>
    </xdr:from>
    <xdr:to>
      <xdr:col>2</xdr:col>
      <xdr:colOff>200025</xdr:colOff>
      <xdr:row>25</xdr:row>
      <xdr:rowOff>114300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 y="2085975"/>
          <a:ext cx="3857623" cy="26098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mn-cs"/>
            </a:rPr>
            <a:t>Note:</a:t>
          </a: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Determinations </a:t>
          </a:r>
          <a:r>
            <a:rPr lang="en-AU" sz="1100" b="0" baseline="0">
              <a:solidFill>
                <a:schemeClr val="dk1"/>
              </a:solidFill>
              <a:effectLst/>
              <a:latin typeface="+mn-lt"/>
              <a:ea typeface="+mn-ea"/>
              <a:cs typeface="+mn-cs"/>
            </a:rPr>
            <a:t>report the outcome of a claim as defined by three Acts:</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For Initial Liability claims only</a:t>
          </a:r>
          <a:r>
            <a:rPr lang="en-AU" sz="1100" b="0" baseline="0">
              <a:solidFill>
                <a:schemeClr val="dk1"/>
              </a:solidFill>
              <a:effectLst/>
              <a:latin typeface="+mn-lt"/>
              <a:ea typeface="+mn-ea"/>
              <a:cs typeface="+mn-cs"/>
            </a:rPr>
            <a:t>, the number of determinations is not the same as the number of claims completed. IL can have multiple conditions that are determined under multiple Acts. For example, a single claim can have accepted "right knee" condition under MRCA, and accepted "mental health" condition under DRCA, and both conditions rejected under VEA. This would be counted as three determinations. </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All other claims </a:t>
          </a:r>
          <a:r>
            <a:rPr lang="en-AU" sz="1100" b="0" baseline="0">
              <a:solidFill>
                <a:schemeClr val="dk1"/>
              </a:solidFill>
              <a:effectLst/>
              <a:latin typeface="+mn-lt"/>
              <a:ea typeface="+mn-ea"/>
              <a:cs typeface="+mn-cs"/>
            </a:rPr>
            <a:t>are reported as a single determination.</a:t>
          </a:r>
          <a:endParaRPr lang="en-AU" sz="1100" baseline="0"/>
        </a:p>
        <a:p>
          <a:endParaRPr lang="en-AU" sz="1100" baseline="0"/>
        </a:p>
      </xdr:txBody>
    </xdr:sp>
    <xdr:clientData/>
  </xdr:twoCellAnchor>
  <xdr:twoCellAnchor>
    <xdr:from>
      <xdr:col>2</xdr:col>
      <xdr:colOff>96139</xdr:colOff>
      <xdr:row>9</xdr:row>
      <xdr:rowOff>94433</xdr:rowOff>
    </xdr:from>
    <xdr:to>
      <xdr:col>10</xdr:col>
      <xdr:colOff>11479</xdr:colOff>
      <xdr:row>25</xdr:row>
      <xdr:rowOff>75385</xdr:rowOff>
    </xdr:to>
    <xdr:graphicFrame macro="">
      <xdr:nvGraphicFramePr>
        <xdr:cNvPr id="2" name="Chart 1">
          <a:extLst>
            <a:ext uri="{FF2B5EF4-FFF2-40B4-BE49-F238E27FC236}">
              <a16:creationId xmlns:a16="http://schemas.microsoft.com/office/drawing/2014/main" id="{5C08AB3B-1914-4C29-A1A1-055FD054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87842</xdr:colOff>
      <xdr:row>9</xdr:row>
      <xdr:rowOff>84665</xdr:rowOff>
    </xdr:from>
    <xdr:to>
      <xdr:col>18</xdr:col>
      <xdr:colOff>591607</xdr:colOff>
      <xdr:row>25</xdr:row>
      <xdr:rowOff>77258</xdr:rowOff>
    </xdr:to>
    <xdr:graphicFrame macro="">
      <xdr:nvGraphicFramePr>
        <xdr:cNvPr id="5" name="Chart 4">
          <a:extLst>
            <a:ext uri="{FF2B5EF4-FFF2-40B4-BE49-F238E27FC236}">
              <a16:creationId xmlns:a16="http://schemas.microsoft.com/office/drawing/2014/main" id="{7B27ED7E-B64A-44DF-B33A-551E477D0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1</xdr:col>
      <xdr:colOff>305328</xdr:colOff>
      <xdr:row>6</xdr:row>
      <xdr:rowOff>133963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35172</xdr:colOff>
      <xdr:row>12</xdr:row>
      <xdr:rowOff>102659</xdr:rowOff>
    </xdr:from>
    <xdr:to>
      <xdr:col>0</xdr:col>
      <xdr:colOff>3936093</xdr:colOff>
      <xdr:row>21</xdr:row>
      <xdr:rowOff>120650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5172" y="2293409"/>
          <a:ext cx="3900921" cy="1610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r>
            <a:rPr lang="en-AU" sz="1100" baseline="0"/>
            <a:t> The figures in the tables below are the average processing time for claims determined in that month/year, not the number of claims.</a:t>
          </a:r>
        </a:p>
        <a:p>
          <a:endParaRPr lang="en-AU" sz="1100" baseline="0"/>
        </a:p>
        <a:p>
          <a:r>
            <a:rPr lang="en-AU" sz="1100" baseline="0"/>
            <a:t>All timeliness measures are in calendar days - includes weekends, public holidays.</a:t>
          </a:r>
        </a:p>
        <a:p>
          <a:endParaRPr lang="en-AU" sz="1100" baseline="0"/>
        </a:p>
        <a:p>
          <a:r>
            <a:rPr lang="en-AU" sz="1100" baseline="0"/>
            <a:t>For Initial Liability claims the determination date is when all conditions have been determined.</a:t>
          </a:r>
        </a:p>
        <a:p>
          <a:endParaRPr lang="en-AU" sz="1100" baseline="0"/>
        </a:p>
      </xdr:txBody>
    </xdr:sp>
    <xdr:clientData/>
  </xdr:twoCellAnchor>
  <xdr:twoCellAnchor>
    <xdr:from>
      <xdr:col>1</xdr:col>
      <xdr:colOff>135464</xdr:colOff>
      <xdr:row>7</xdr:row>
      <xdr:rowOff>93132</xdr:rowOff>
    </xdr:from>
    <xdr:to>
      <xdr:col>15</xdr:col>
      <xdr:colOff>773205</xdr:colOff>
      <xdr:row>21</xdr:row>
      <xdr:rowOff>66674</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xdr:colOff>
      <xdr:row>0</xdr:row>
      <xdr:rowOff>76200</xdr:rowOff>
    </xdr:from>
    <xdr:to>
      <xdr:col>2</xdr:col>
      <xdr:colOff>182013</xdr:colOff>
      <xdr:row>6</xdr:row>
      <xdr:rowOff>150367</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 y="76200"/>
          <a:ext cx="4346015" cy="1166367"/>
        </a:xfrm>
        <a:prstGeom prst="rect">
          <a:avLst/>
        </a:prstGeom>
      </xdr:spPr>
    </xdr:pic>
    <xdr:clientData/>
  </xdr:twoCellAnchor>
  <xdr:twoCellAnchor>
    <xdr:from>
      <xdr:col>1</xdr:col>
      <xdr:colOff>123825</xdr:colOff>
      <xdr:row>7</xdr:row>
      <xdr:rowOff>49741</xdr:rowOff>
    </xdr:from>
    <xdr:to>
      <xdr:col>17</xdr:col>
      <xdr:colOff>21166</xdr:colOff>
      <xdr:row>21</xdr:row>
      <xdr:rowOff>104775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3</xdr:col>
      <xdr:colOff>294218</xdr:colOff>
      <xdr:row>6</xdr:row>
      <xdr:rowOff>133963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1</xdr:col>
      <xdr:colOff>63500</xdr:colOff>
      <xdr:row>7</xdr:row>
      <xdr:rowOff>85719</xdr:rowOff>
    </xdr:from>
    <xdr:to>
      <xdr:col>17</xdr:col>
      <xdr:colOff>169333</xdr:colOff>
      <xdr:row>24</xdr:row>
      <xdr:rowOff>114300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10582</xdr:colOff>
      <xdr:row>0</xdr:row>
      <xdr:rowOff>46566</xdr:rowOff>
    </xdr:from>
    <xdr:to>
      <xdr:col>22</xdr:col>
      <xdr:colOff>603249</xdr:colOff>
      <xdr:row>14</xdr:row>
      <xdr:rowOff>179917</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15</xdr:row>
      <xdr:rowOff>99483</xdr:rowOff>
    </xdr:from>
    <xdr:to>
      <xdr:col>23</xdr:col>
      <xdr:colOff>0</xdr:colOff>
      <xdr:row>28</xdr:row>
      <xdr:rowOff>95250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10584</xdr:colOff>
      <xdr:row>29</xdr:row>
      <xdr:rowOff>25400</xdr:rowOff>
    </xdr:from>
    <xdr:to>
      <xdr:col>23</xdr:col>
      <xdr:colOff>21167</xdr:colOff>
      <xdr:row>42</xdr:row>
      <xdr:rowOff>116417</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201083</xdr:colOff>
      <xdr:row>25</xdr:row>
      <xdr:rowOff>14816</xdr:rowOff>
    </xdr:from>
    <xdr:to>
      <xdr:col>6</xdr:col>
      <xdr:colOff>529166</xdr:colOff>
      <xdr:row>43</xdr:row>
      <xdr:rowOff>190499</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529167</xdr:colOff>
      <xdr:row>51</xdr:row>
      <xdr:rowOff>46566</xdr:rowOff>
    </xdr:from>
    <xdr:to>
      <xdr:col>12</xdr:col>
      <xdr:colOff>370417</xdr:colOff>
      <xdr:row>62</xdr:row>
      <xdr:rowOff>74083</xdr:rowOff>
    </xdr:to>
    <xdr:graphicFrame macro="">
      <xdr:nvGraphicFramePr>
        <xdr:cNvPr id="8" name="Chart 7">
          <a:extLst>
            <a:ext uri="{FF2B5EF4-FFF2-40B4-BE49-F238E27FC236}">
              <a16:creationId xmlns:a16="http://schemas.microsoft.com/office/drawing/2014/main" id="{1E1FDDEC-BFA4-57F9-C1AF-89669C8E4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74083</xdr:colOff>
      <xdr:row>51</xdr:row>
      <xdr:rowOff>42335</xdr:rowOff>
    </xdr:from>
    <xdr:to>
      <xdr:col>5</xdr:col>
      <xdr:colOff>63500</xdr:colOff>
      <xdr:row>62</xdr:row>
      <xdr:rowOff>74085</xdr:rowOff>
    </xdr:to>
    <xdr:graphicFrame macro="">
      <xdr:nvGraphicFramePr>
        <xdr:cNvPr id="9" name="Chart 8">
          <a:extLst>
            <a:ext uri="{FF2B5EF4-FFF2-40B4-BE49-F238E27FC236}">
              <a16:creationId xmlns:a16="http://schemas.microsoft.com/office/drawing/2014/main" id="{43FADB37-F2F7-4869-9747-73597AB98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146048</xdr:colOff>
      <xdr:row>70</xdr:row>
      <xdr:rowOff>78317</xdr:rowOff>
    </xdr:from>
    <xdr:to>
      <xdr:col>8</xdr:col>
      <xdr:colOff>259290</xdr:colOff>
      <xdr:row>85</xdr:row>
      <xdr:rowOff>125942</xdr:rowOff>
    </xdr:to>
    <xdr:graphicFrame macro="">
      <xdr:nvGraphicFramePr>
        <xdr:cNvPr id="6" name="Chart 5">
          <a:extLst>
            <a:ext uri="{FF2B5EF4-FFF2-40B4-BE49-F238E27FC236}">
              <a16:creationId xmlns:a16="http://schemas.microsoft.com/office/drawing/2014/main" id="{3136E999-35C3-F7B7-F88C-FD07E2AECA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QUNKLM/Desktop/Copy%20of%20Copy%20of%20Copy%20of%2012%20-%20June%202021%20Client%20Benefits%20National%20Summar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MO_W_DASH_NEW (3)"/>
      <sheetName val="Allocation Dashboard"/>
      <sheetName val="Waterfall Dash"/>
      <sheetName val="MO_W_DASHBOARD (2)"/>
      <sheetName val="MO_W_Median_DASHBOARD"/>
      <sheetName val="EMB_W_DASHBOARD"/>
      <sheetName val="W_Data"/>
      <sheetName val="DASHBOARD"/>
      <sheetName val="QA"/>
      <sheetName val="EMB DASHBOARD"/>
      <sheetName val="DASHBOARD (2)"/>
      <sheetName val="EMB DASHBOARD - Allocated"/>
      <sheetName val="VEA DP Summary"/>
      <sheetName val="VEA WW Summary"/>
      <sheetName val="MRCA IL Summary"/>
      <sheetName val="DRCA IL Summary"/>
      <sheetName val="MRCA PI Summary"/>
      <sheetName val="DRCA PI Summary"/>
      <sheetName val="INCAP Summary"/>
      <sheetName val="Backlog Reduction Summary"/>
      <sheetName val="Sheet4"/>
      <sheetName val="CBP Summary"/>
      <sheetName val="PI Backlog Tracking (2)"/>
      <sheetName val="Internal Reviews"/>
      <sheetName val="External Reviews &amp; SAM"/>
      <sheetName val="Accounts"/>
      <sheetName val="Graph Data"/>
      <sheetName val="M_Control_Ref"/>
      <sheetName val="IS Data"/>
      <sheetName val="Income Support Summary 1"/>
      <sheetName val="DHOAS"/>
      <sheetName val="Income Support Summary 2"/>
      <sheetName val="Income Support 1"/>
      <sheetName val="Income Support Claims"/>
      <sheetName val="Sheet1"/>
      <sheetName val="Primary Claims Detail"/>
      <sheetName val="Prim Claims Graphs"/>
      <sheetName val="PI &amp; Incap Detail"/>
      <sheetName val="PI &amp; Incap Graphs"/>
      <sheetName val="Graph Notes"/>
      <sheetName val="Reviews &amp; Recons"/>
      <sheetName val="FYTD Comparision"/>
      <sheetName val="Base Data"/>
      <sheetName val="Compens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8DD9"/>
    <pageSetUpPr fitToPage="1"/>
  </sheetPr>
  <dimension ref="A1:S80"/>
  <sheetViews>
    <sheetView showGridLines="0" tabSelected="1" zoomScale="80" zoomScaleNormal="80" workbookViewId="0"/>
  </sheetViews>
  <sheetFormatPr defaultColWidth="9.140625" defaultRowHeight="14.45"/>
  <cols>
    <col min="1" max="1" width="63.42578125" style="4" customWidth="1"/>
    <col min="2" max="5" width="9.140625" style="4"/>
    <col min="6" max="6" width="10.42578125" style="4" customWidth="1"/>
    <col min="7" max="7" width="13.140625" style="4" customWidth="1"/>
    <col min="8" max="11" width="9.140625" style="4"/>
    <col min="12" max="12" width="14.42578125" style="4" customWidth="1"/>
    <col min="13" max="16384" width="9.140625" style="4"/>
  </cols>
  <sheetData>
    <row r="1" spans="1:19" s="2" customFormat="1">
      <c r="A1" s="1" t="s">
        <v>0</v>
      </c>
      <c r="B1" s="95"/>
      <c r="C1" s="95"/>
      <c r="D1" s="95"/>
      <c r="E1" s="95"/>
      <c r="F1" s="95"/>
      <c r="G1" s="95"/>
      <c r="H1" s="95"/>
      <c r="I1" s="95"/>
      <c r="J1" s="95"/>
      <c r="K1" s="95"/>
      <c r="L1" s="95"/>
      <c r="M1" s="96"/>
      <c r="N1" s="96"/>
      <c r="O1" s="96"/>
      <c r="P1" s="96"/>
      <c r="Q1" s="96"/>
      <c r="R1" s="96"/>
    </row>
    <row r="2" spans="1:19" s="2" customFormat="1">
      <c r="A2" s="1"/>
      <c r="B2" s="95"/>
      <c r="C2" s="95"/>
      <c r="D2" s="95"/>
      <c r="E2" s="95"/>
      <c r="F2" s="95"/>
      <c r="G2" s="95"/>
      <c r="H2" s="95"/>
      <c r="I2" s="95"/>
      <c r="J2" s="95"/>
      <c r="K2" s="95"/>
      <c r="L2" s="95"/>
      <c r="M2" s="96"/>
      <c r="N2" s="96"/>
      <c r="O2" s="96"/>
      <c r="P2" s="96"/>
      <c r="Q2" s="96"/>
      <c r="R2" s="96"/>
    </row>
    <row r="3" spans="1:19" s="2" customFormat="1">
      <c r="A3" s="1"/>
      <c r="B3" s="95"/>
      <c r="C3" s="95"/>
      <c r="D3" s="95"/>
      <c r="E3" s="95"/>
      <c r="F3" s="95"/>
      <c r="G3" s="95"/>
      <c r="H3" s="95"/>
      <c r="I3" s="95"/>
      <c r="J3" s="95"/>
      <c r="K3" s="95"/>
      <c r="L3" s="95"/>
      <c r="M3" s="96"/>
      <c r="N3" s="96"/>
      <c r="O3" s="96"/>
      <c r="P3" s="96"/>
      <c r="Q3" s="96"/>
      <c r="R3" s="96"/>
    </row>
    <row r="4" spans="1:19" s="2" customFormat="1">
      <c r="A4" s="1"/>
      <c r="B4" s="95"/>
      <c r="C4" s="95"/>
      <c r="D4" s="95"/>
      <c r="E4" s="95"/>
      <c r="F4" s="95"/>
      <c r="G4" s="95"/>
      <c r="H4" s="95"/>
      <c r="I4" s="95"/>
      <c r="J4" s="95"/>
      <c r="K4" s="95"/>
      <c r="L4" s="95"/>
      <c r="M4" s="96"/>
      <c r="N4" s="96"/>
      <c r="O4" s="96"/>
      <c r="P4" s="96"/>
      <c r="Q4" s="96"/>
      <c r="R4" s="96"/>
    </row>
    <row r="5" spans="1:19" s="2" customFormat="1">
      <c r="A5" s="1"/>
      <c r="B5" s="95"/>
      <c r="C5" s="95"/>
      <c r="D5" s="95"/>
      <c r="E5" s="95"/>
      <c r="F5" s="95"/>
      <c r="G5" s="95"/>
      <c r="H5" s="95"/>
      <c r="I5" s="95"/>
      <c r="J5" s="95"/>
      <c r="K5" s="95"/>
      <c r="L5" s="95"/>
      <c r="M5" s="96"/>
      <c r="N5" s="96"/>
      <c r="O5" s="96"/>
      <c r="P5" s="96"/>
      <c r="Q5" s="96"/>
      <c r="R5" s="96"/>
    </row>
    <row r="6" spans="1:19" s="2" customFormat="1">
      <c r="A6" s="97"/>
      <c r="B6" s="98"/>
      <c r="C6" s="98"/>
      <c r="D6" s="98"/>
      <c r="E6" s="98"/>
      <c r="F6" s="98"/>
      <c r="G6" s="98"/>
      <c r="H6" s="98"/>
      <c r="I6" s="98"/>
      <c r="J6" s="98"/>
      <c r="K6" s="98"/>
      <c r="L6" s="98"/>
      <c r="M6" s="96"/>
      <c r="N6" s="96"/>
      <c r="O6" s="96"/>
      <c r="P6" s="96"/>
      <c r="Q6" s="96"/>
      <c r="R6" s="96"/>
      <c r="S6" s="11"/>
    </row>
    <row r="7" spans="1:19" s="2" customFormat="1">
      <c r="A7" s="97"/>
      <c r="B7" s="98"/>
      <c r="C7" s="98"/>
      <c r="D7" s="98"/>
      <c r="E7" s="98"/>
      <c r="F7" s="98"/>
      <c r="G7" s="98"/>
      <c r="H7" s="98"/>
      <c r="I7" s="98"/>
      <c r="J7" s="98"/>
      <c r="K7" s="98"/>
      <c r="L7" s="98"/>
      <c r="M7" s="96"/>
      <c r="N7" s="96"/>
      <c r="O7" s="96"/>
      <c r="P7" s="96"/>
      <c r="Q7" s="96"/>
      <c r="R7" s="96"/>
      <c r="S7" s="11"/>
    </row>
    <row r="8" spans="1:19">
      <c r="L8" s="120">
        <v>46053</v>
      </c>
    </row>
    <row r="10" spans="1:19">
      <c r="A10" s="99" t="s">
        <v>1</v>
      </c>
      <c r="B10" s="100"/>
    </row>
    <row r="11" spans="1:19">
      <c r="A11" s="101" t="s">
        <v>2</v>
      </c>
      <c r="B11" s="100"/>
    </row>
    <row r="12" spans="1:19">
      <c r="A12" s="6" t="s">
        <v>3</v>
      </c>
      <c r="B12" s="45"/>
    </row>
    <row r="14" spans="1:19">
      <c r="A14" s="99" t="s">
        <v>4</v>
      </c>
      <c r="B14" s="100"/>
    </row>
    <row r="15" spans="1:19">
      <c r="A15" s="101" t="s">
        <v>5</v>
      </c>
      <c r="B15" s="100"/>
    </row>
    <row r="16" spans="1:19">
      <c r="A16" s="6" t="s">
        <v>6</v>
      </c>
      <c r="B16" s="45"/>
      <c r="C16" s="4" t="s">
        <v>0</v>
      </c>
    </row>
    <row r="17" spans="1:3">
      <c r="A17" s="8" t="s">
        <v>7</v>
      </c>
      <c r="B17" s="45"/>
    </row>
    <row r="19" spans="1:3">
      <c r="A19" s="99" t="s">
        <v>8</v>
      </c>
      <c r="B19" s="100"/>
    </row>
    <row r="20" spans="1:3">
      <c r="A20" s="101" t="s">
        <v>9</v>
      </c>
      <c r="B20" s="100"/>
    </row>
    <row r="21" spans="1:3">
      <c r="A21" s="185" t="s">
        <v>10</v>
      </c>
      <c r="B21" s="45"/>
      <c r="C21" s="4" t="s">
        <v>0</v>
      </c>
    </row>
    <row r="22" spans="1:3">
      <c r="A22" s="185" t="s">
        <v>11</v>
      </c>
      <c r="B22" s="45"/>
    </row>
    <row r="23" spans="1:3">
      <c r="A23" s="185" t="s">
        <v>12</v>
      </c>
      <c r="B23" s="45"/>
    </row>
    <row r="25" spans="1:3">
      <c r="A25" s="99" t="s">
        <v>13</v>
      </c>
      <c r="B25" s="100" t="s">
        <v>0</v>
      </c>
    </row>
    <row r="26" spans="1:3" ht="29.25" customHeight="1">
      <c r="A26" s="208" t="s">
        <v>14</v>
      </c>
      <c r="B26" s="208"/>
    </row>
    <row r="27" spans="1:3">
      <c r="A27" s="186" t="s">
        <v>15</v>
      </c>
      <c r="B27" s="45"/>
    </row>
    <row r="28" spans="1:3">
      <c r="A28" s="186" t="s">
        <v>16</v>
      </c>
      <c r="B28" s="45"/>
      <c r="C28" s="102"/>
    </row>
    <row r="30" spans="1:3">
      <c r="A30" s="99" t="s">
        <v>17</v>
      </c>
      <c r="B30" s="100"/>
    </row>
    <row r="31" spans="1:3">
      <c r="A31" s="208" t="s">
        <v>18</v>
      </c>
      <c r="B31" s="208"/>
    </row>
    <row r="32" spans="1:3" ht="14.85" customHeight="1">
      <c r="A32" s="6" t="s">
        <v>19</v>
      </c>
      <c r="B32" s="45"/>
    </row>
    <row r="33" spans="1:2">
      <c r="A33" s="69" t="s">
        <v>20</v>
      </c>
      <c r="B33" s="45"/>
    </row>
    <row r="35" spans="1:2">
      <c r="A35" s="99" t="s">
        <v>21</v>
      </c>
      <c r="B35" s="100" t="s">
        <v>0</v>
      </c>
    </row>
    <row r="36" spans="1:2">
      <c r="A36" s="209" t="s">
        <v>22</v>
      </c>
      <c r="B36" s="209"/>
    </row>
    <row r="37" spans="1:2">
      <c r="A37" s="187" t="s">
        <v>23</v>
      </c>
      <c r="B37" s="45"/>
    </row>
    <row r="38" spans="1:2">
      <c r="A38" s="187" t="s">
        <v>24</v>
      </c>
      <c r="B38" s="45"/>
    </row>
    <row r="39" spans="1:2">
      <c r="A39" s="187" t="s">
        <v>25</v>
      </c>
      <c r="B39" s="45"/>
    </row>
    <row r="41" spans="1:2">
      <c r="A41" s="99" t="s">
        <v>26</v>
      </c>
      <c r="B41" s="100"/>
    </row>
    <row r="42" spans="1:2">
      <c r="A42" s="210" t="s">
        <v>27</v>
      </c>
      <c r="B42" s="210"/>
    </row>
    <row r="43" spans="1:2">
      <c r="A43" s="188" t="s">
        <v>28</v>
      </c>
      <c r="B43" s="45"/>
    </row>
    <row r="44" spans="1:2" ht="14.25" customHeight="1"/>
    <row r="80" spans="1:2">
      <c r="A80" s="103"/>
      <c r="B80" s="57"/>
    </row>
  </sheetData>
  <mergeCells count="4">
    <mergeCell ref="A26:B26"/>
    <mergeCell ref="A36:B36"/>
    <mergeCell ref="A31:B31"/>
    <mergeCell ref="A42:B42"/>
  </mergeCells>
  <hyperlinks>
    <hyperlink ref="A43" location="'Acceptance Rates '!Condition_Acceptance_Rates" display="Condition Acceptance Rates" xr:uid="{066478D9-62E5-4AF2-8F41-C7FE6FD64A86}"/>
    <hyperlink ref="A39" location="Conditions!Condition__determined_1" display="Conditions Determined" xr:uid="{BAA61C9F-F2A0-4734-9932-C91530FAD717}"/>
    <hyperlink ref="A37" location="Incoming_Conditions" display="Incoming Conditions - Net Conditions Received" xr:uid="{1D9FF456-5A40-4D9C-B16A-D092D201A11F}"/>
    <hyperlink ref="A38" location="Conditions!Conditions_On_hand" display="Conditions On Hand" xr:uid="{1011E8D0-2F89-44C0-A88E-8D7D51AC07DE}"/>
    <hyperlink ref="A27" location="Determinations!Determinations___Claims​" display="Claim Determinations" xr:uid="{42B9AD79-69E0-42B1-88E1-03C20A8C3846}"/>
    <hyperlink ref="A28" location="Determinations!Age_distribution_of_Determinations_2" display="Age distribution of Determinations​" xr:uid="{AA9127F8-8C66-4BD9-884E-D72F5C79EE10}"/>
    <hyperlink ref="A12" location="'Claims Intake'!A23" display="Incoming claims - Net claims received" xr:uid="{52794589-7BE1-4D69-8B69-487BFB8BB433}"/>
    <hyperlink ref="A17" location="'Unallocated Claims'!A47" display="Age distribution of unallocated claims​" xr:uid="{55553F1B-B3BF-49E8-B745-796C1ACA4B02}"/>
    <hyperlink ref="A16" location="'Unallocated Claims'!A29" display="Unallocated claims" xr:uid="{D05FB2DB-F39F-4F15-AD59-2EC1A3C3F2A2}"/>
    <hyperlink ref="A21" location="Claims_being_Processed​" display="Claims being Processed​" xr:uid="{BCAC376E-B06F-43D9-A2F4-12E57E4859FA}"/>
    <hyperlink ref="A22" location="'Claims Being Processed'!Claims_on_hand​_1" display="Claims on hand​" xr:uid="{F90B959C-84E1-4335-A0CA-38F3A19B40CE}"/>
    <hyperlink ref="A23" location="'Claims Being Processed'!Age_distribution_of_all_claims_on_hand​" display="Age distribution of claims on hand​" xr:uid="{A7BDB35B-60FF-4147-AC55-9C51F425F816}"/>
    <hyperlink ref="A32" location="'Time Taken to Process'!A23" display="Time taken to allocate" xr:uid="{6D5EBF2F-6B83-40EB-8C21-6814D076F883}"/>
    <hyperlink ref="A33" location="'Time Taken to Process'!A35" display="Time taken to process - Claims" xr:uid="{5E9A4C88-F89D-4C3B-AC45-C2FB9407C8E1}"/>
  </hyperlinks>
  <pageMargins left="0.7" right="0.7" top="0.75" bottom="0.75" header="0.3" footer="0.3"/>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9"/>
  <sheetViews>
    <sheetView zoomScale="90" zoomScaleNormal="90" workbookViewId="0">
      <selection activeCell="N10" sqref="N10"/>
    </sheetView>
  </sheetViews>
  <sheetFormatPr defaultColWidth="9.140625" defaultRowHeight="14.45"/>
  <cols>
    <col min="1" max="1" width="26.5703125" style="4" bestFit="1" customWidth="1"/>
    <col min="2" max="2" width="9.42578125" style="4" customWidth="1"/>
    <col min="3" max="16384" width="9.140625" style="4"/>
  </cols>
  <sheetData>
    <row r="1" spans="1:14">
      <c r="A1" s="33" t="s">
        <v>25</v>
      </c>
      <c r="B1" s="34">
        <v>45658</v>
      </c>
      <c r="C1" s="34">
        <v>45689</v>
      </c>
      <c r="D1" s="34">
        <v>45717</v>
      </c>
      <c r="E1" s="34">
        <v>45748</v>
      </c>
      <c r="F1" s="34">
        <v>45778</v>
      </c>
      <c r="G1" s="34">
        <v>45809</v>
      </c>
      <c r="H1" s="34">
        <v>45839</v>
      </c>
      <c r="I1" s="34">
        <v>45870</v>
      </c>
      <c r="J1" s="34">
        <v>45901</v>
      </c>
      <c r="K1" s="34">
        <v>45931</v>
      </c>
      <c r="L1" s="34">
        <v>45962</v>
      </c>
      <c r="M1" s="34">
        <v>45992</v>
      </c>
      <c r="N1" s="34">
        <v>46023</v>
      </c>
    </row>
    <row r="2" spans="1:14">
      <c r="A2" s="35" t="s">
        <v>214</v>
      </c>
      <c r="B2" s="36">
        <v>2406</v>
      </c>
      <c r="C2" s="36">
        <v>3125</v>
      </c>
      <c r="D2" s="36">
        <v>3909</v>
      </c>
      <c r="E2" s="36">
        <v>3066</v>
      </c>
      <c r="F2" s="36">
        <v>5460</v>
      </c>
      <c r="G2" s="36">
        <v>4288</v>
      </c>
      <c r="H2" s="36">
        <v>4495</v>
      </c>
      <c r="I2" s="36">
        <v>4677</v>
      </c>
      <c r="J2" s="36">
        <v>5284</v>
      </c>
      <c r="K2" s="36">
        <v>5094</v>
      </c>
      <c r="L2" s="36">
        <v>4443</v>
      </c>
      <c r="M2" s="198"/>
      <c r="N2" s="198"/>
    </row>
    <row r="3" spans="1:14">
      <c r="A3" s="35" t="s">
        <v>39</v>
      </c>
      <c r="B3" s="36">
        <v>9903</v>
      </c>
      <c r="C3" s="36">
        <v>11628</v>
      </c>
      <c r="D3" s="36">
        <v>12614</v>
      </c>
      <c r="E3" s="36">
        <v>10272</v>
      </c>
      <c r="F3" s="36">
        <v>14590</v>
      </c>
      <c r="G3" s="36">
        <v>13096</v>
      </c>
      <c r="H3" s="36">
        <v>15332</v>
      </c>
      <c r="I3" s="36">
        <v>13674</v>
      </c>
      <c r="J3" s="36">
        <v>13050</v>
      </c>
      <c r="K3" s="36">
        <v>11977</v>
      </c>
      <c r="L3" s="36">
        <v>12399</v>
      </c>
      <c r="M3" s="198"/>
      <c r="N3" s="198"/>
    </row>
    <row r="4" spans="1:14">
      <c r="A4" s="35" t="s">
        <v>40</v>
      </c>
      <c r="B4" s="36">
        <v>1599</v>
      </c>
      <c r="C4" s="36">
        <v>2046</v>
      </c>
      <c r="D4" s="36">
        <v>2402</v>
      </c>
      <c r="E4" s="36">
        <v>1952</v>
      </c>
      <c r="F4" s="36">
        <v>3642</v>
      </c>
      <c r="G4" s="36">
        <v>3056</v>
      </c>
      <c r="H4" s="36">
        <v>3212</v>
      </c>
      <c r="I4" s="36">
        <v>3112</v>
      </c>
      <c r="J4" s="36">
        <v>3613</v>
      </c>
      <c r="K4" s="36">
        <v>3117</v>
      </c>
      <c r="L4" s="36">
        <v>2797</v>
      </c>
      <c r="M4" s="198"/>
      <c r="N4" s="198"/>
    </row>
    <row r="8" spans="1:14">
      <c r="A8" s="33" t="s">
        <v>19</v>
      </c>
      <c r="B8" s="34">
        <v>45658</v>
      </c>
      <c r="C8" s="34">
        <v>45689</v>
      </c>
      <c r="D8" s="34">
        <v>45717</v>
      </c>
      <c r="E8" s="34">
        <v>45748</v>
      </c>
      <c r="F8" s="34">
        <v>45778</v>
      </c>
      <c r="G8" s="34">
        <v>45809</v>
      </c>
      <c r="H8" s="34">
        <v>45839</v>
      </c>
      <c r="I8" s="34">
        <v>45870</v>
      </c>
      <c r="J8" s="34">
        <v>45901</v>
      </c>
      <c r="K8" s="34">
        <v>45931</v>
      </c>
      <c r="L8" s="34">
        <v>45962</v>
      </c>
      <c r="M8" s="34">
        <v>45992</v>
      </c>
      <c r="N8" s="34">
        <v>46023</v>
      </c>
    </row>
    <row r="9" spans="1:14">
      <c r="A9" s="37" t="s">
        <v>53</v>
      </c>
      <c r="B9" s="36">
        <v>58</v>
      </c>
      <c r="C9" s="36">
        <v>67</v>
      </c>
      <c r="D9" s="36">
        <v>67</v>
      </c>
      <c r="E9" s="36">
        <v>61</v>
      </c>
      <c r="F9" s="36">
        <v>79</v>
      </c>
      <c r="G9" s="36">
        <v>59</v>
      </c>
      <c r="H9" s="36">
        <v>36</v>
      </c>
      <c r="I9" s="36">
        <v>36</v>
      </c>
      <c r="J9" s="36">
        <v>31</v>
      </c>
      <c r="K9" s="36">
        <v>24</v>
      </c>
      <c r="L9" s="36">
        <v>25</v>
      </c>
      <c r="M9" s="36">
        <v>20</v>
      </c>
      <c r="N9" s="38">
        <v>28</v>
      </c>
    </row>
    <row r="10" spans="1:14">
      <c r="A10" s="37" t="s">
        <v>161</v>
      </c>
      <c r="B10" s="36">
        <v>69</v>
      </c>
      <c r="C10" s="36">
        <v>64</v>
      </c>
      <c r="D10" s="36">
        <v>63</v>
      </c>
      <c r="E10" s="36">
        <v>60</v>
      </c>
      <c r="F10" s="36">
        <v>69</v>
      </c>
      <c r="G10" s="36">
        <v>64</v>
      </c>
      <c r="H10" s="36">
        <v>67</v>
      </c>
      <c r="I10" s="36">
        <v>67</v>
      </c>
      <c r="J10" s="36">
        <v>69</v>
      </c>
      <c r="K10" s="36">
        <v>75</v>
      </c>
      <c r="L10" s="36">
        <v>83</v>
      </c>
      <c r="M10" s="36">
        <v>88</v>
      </c>
      <c r="N10" s="38">
        <v>74</v>
      </c>
    </row>
    <row r="11" spans="1:14">
      <c r="A11" s="37" t="s">
        <v>162</v>
      </c>
      <c r="B11" s="36">
        <v>9</v>
      </c>
      <c r="C11" s="36">
        <v>10</v>
      </c>
      <c r="D11" s="36">
        <v>11</v>
      </c>
      <c r="E11" s="36">
        <v>16</v>
      </c>
      <c r="F11" s="36">
        <v>14</v>
      </c>
      <c r="G11" s="36">
        <v>17</v>
      </c>
      <c r="H11" s="36">
        <v>12</v>
      </c>
      <c r="I11" s="36">
        <v>7</v>
      </c>
      <c r="J11" s="36">
        <v>9</v>
      </c>
      <c r="K11" s="36">
        <v>7</v>
      </c>
      <c r="L11" s="36">
        <v>10</v>
      </c>
      <c r="M11" s="36">
        <v>9</v>
      </c>
      <c r="N11" s="38">
        <v>10</v>
      </c>
    </row>
    <row r="15" spans="1:14">
      <c r="A15" s="33" t="s">
        <v>10</v>
      </c>
      <c r="B15" s="34">
        <v>45658</v>
      </c>
      <c r="C15" s="34">
        <v>45689</v>
      </c>
      <c r="D15" s="34">
        <v>45717</v>
      </c>
      <c r="E15" s="34">
        <v>45748</v>
      </c>
      <c r="F15" s="34">
        <v>45778</v>
      </c>
      <c r="G15" s="34">
        <v>45809</v>
      </c>
      <c r="H15" s="34">
        <v>45839</v>
      </c>
      <c r="I15" s="34">
        <v>45870</v>
      </c>
      <c r="J15" s="34">
        <v>45901</v>
      </c>
      <c r="K15" s="34">
        <v>45931</v>
      </c>
      <c r="L15" s="34">
        <v>45962</v>
      </c>
      <c r="M15" s="34">
        <v>45992</v>
      </c>
      <c r="N15" s="34">
        <v>46023</v>
      </c>
    </row>
    <row r="16" spans="1:14">
      <c r="A16" s="37" t="s">
        <v>110</v>
      </c>
      <c r="B16" s="36">
        <v>46394</v>
      </c>
      <c r="C16" s="36">
        <v>46011</v>
      </c>
      <c r="D16" s="36">
        <v>46590</v>
      </c>
      <c r="E16" s="36">
        <v>46640</v>
      </c>
      <c r="F16" s="36">
        <v>45317</v>
      </c>
      <c r="G16" s="36">
        <v>46336</v>
      </c>
      <c r="H16" s="36">
        <v>45821</v>
      </c>
      <c r="I16" s="36">
        <v>46210</v>
      </c>
      <c r="J16" s="36">
        <v>47197</v>
      </c>
      <c r="K16" s="36">
        <v>46861</v>
      </c>
      <c r="L16" s="36">
        <v>47162</v>
      </c>
      <c r="M16" s="36">
        <v>47355</v>
      </c>
      <c r="N16" s="36"/>
    </row>
    <row r="17" spans="1:14">
      <c r="A17" s="37" t="s">
        <v>111</v>
      </c>
      <c r="B17" s="36">
        <v>27734</v>
      </c>
      <c r="C17" s="36">
        <v>26453</v>
      </c>
      <c r="D17" s="36">
        <v>25262</v>
      </c>
      <c r="E17" s="36">
        <v>24549</v>
      </c>
      <c r="F17" s="36">
        <v>23226</v>
      </c>
      <c r="G17" s="36">
        <v>21667</v>
      </c>
      <c r="H17" s="36">
        <v>20681</v>
      </c>
      <c r="I17" s="36">
        <v>19902</v>
      </c>
      <c r="J17" s="36">
        <v>19000</v>
      </c>
      <c r="K17" s="36">
        <v>18668</v>
      </c>
      <c r="L17" s="36">
        <v>17725</v>
      </c>
      <c r="M17" s="36">
        <v>16590</v>
      </c>
      <c r="N17" s="36"/>
    </row>
    <row r="19" spans="1:14">
      <c r="A19" s="119" t="s">
        <v>4</v>
      </c>
      <c r="B19" s="118">
        <v>45658</v>
      </c>
      <c r="C19" s="118">
        <v>45689</v>
      </c>
      <c r="D19" s="118">
        <v>45717</v>
      </c>
      <c r="E19" s="118">
        <v>45748</v>
      </c>
      <c r="F19" s="118">
        <v>45778</v>
      </c>
      <c r="G19" s="34">
        <v>45809</v>
      </c>
      <c r="H19" s="34">
        <v>45839</v>
      </c>
      <c r="I19" s="34">
        <v>45870</v>
      </c>
      <c r="J19" s="34">
        <v>45901</v>
      </c>
      <c r="K19" s="34">
        <v>45931</v>
      </c>
      <c r="L19" s="34">
        <v>45962</v>
      </c>
      <c r="M19" s="34">
        <v>45992</v>
      </c>
      <c r="N19" s="34" t="s">
        <v>221</v>
      </c>
    </row>
    <row r="20" spans="1:14">
      <c r="A20" s="37" t="s">
        <v>53</v>
      </c>
      <c r="B20" s="36">
        <v>529</v>
      </c>
      <c r="C20" s="36">
        <v>829</v>
      </c>
      <c r="D20" s="36">
        <v>285</v>
      </c>
      <c r="E20" s="36">
        <v>389</v>
      </c>
      <c r="F20" s="36">
        <v>985</v>
      </c>
      <c r="G20" s="36">
        <v>250</v>
      </c>
      <c r="H20" s="36">
        <v>957</v>
      </c>
      <c r="I20" s="36">
        <v>966</v>
      </c>
      <c r="J20" s="36">
        <v>566</v>
      </c>
      <c r="K20" s="36">
        <v>1513</v>
      </c>
      <c r="L20" s="36">
        <v>1121</v>
      </c>
      <c r="M20" s="36">
        <v>1979</v>
      </c>
      <c r="N20" s="36"/>
    </row>
    <row r="21" spans="1:14">
      <c r="A21" s="37" t="s">
        <v>161</v>
      </c>
      <c r="B21" s="36">
        <v>5311</v>
      </c>
      <c r="C21" s="36">
        <v>6792</v>
      </c>
      <c r="D21" s="36">
        <v>8225</v>
      </c>
      <c r="E21" s="36">
        <v>8919</v>
      </c>
      <c r="F21" s="36">
        <v>11301</v>
      </c>
      <c r="G21" s="36">
        <v>13063</v>
      </c>
      <c r="H21" s="36">
        <v>15041</v>
      </c>
      <c r="I21" s="36">
        <v>17135</v>
      </c>
      <c r="J21" s="36">
        <v>19321</v>
      </c>
      <c r="K21" s="36">
        <v>21156</v>
      </c>
      <c r="L21" s="36">
        <v>23089</v>
      </c>
      <c r="M21" s="36">
        <v>25120</v>
      </c>
      <c r="N21" s="36"/>
    </row>
    <row r="22" spans="1:14">
      <c r="A22" s="37" t="s">
        <v>162</v>
      </c>
      <c r="B22" s="36">
        <v>216</v>
      </c>
      <c r="C22" s="36">
        <v>163</v>
      </c>
      <c r="D22" s="36">
        <v>196</v>
      </c>
      <c r="E22" s="36">
        <v>98</v>
      </c>
      <c r="F22" s="36">
        <v>61</v>
      </c>
      <c r="G22" s="36">
        <v>37</v>
      </c>
      <c r="H22" s="36">
        <v>38</v>
      </c>
      <c r="I22" s="36">
        <v>94</v>
      </c>
      <c r="J22" s="36">
        <v>106</v>
      </c>
      <c r="K22" s="36">
        <v>151</v>
      </c>
      <c r="L22" s="36">
        <v>153</v>
      </c>
      <c r="M22" s="36">
        <v>177</v>
      </c>
      <c r="N22" s="36"/>
    </row>
    <row r="47" spans="1:8" ht="45.6">
      <c r="A47" s="39" t="s">
        <v>154</v>
      </c>
      <c r="B47" s="255" t="s">
        <v>55</v>
      </c>
      <c r="C47" s="256"/>
      <c r="D47" s="256"/>
      <c r="E47" s="256"/>
      <c r="F47" s="256"/>
      <c r="G47" s="256"/>
      <c r="H47" s="257"/>
    </row>
    <row r="48" spans="1:8">
      <c r="A48" s="40" t="s">
        <v>222</v>
      </c>
      <c r="B48" s="41" t="s">
        <v>56</v>
      </c>
      <c r="C48" s="41" t="s">
        <v>57</v>
      </c>
      <c r="D48" s="41" t="s">
        <v>58</v>
      </c>
      <c r="E48" s="41" t="s">
        <v>59</v>
      </c>
      <c r="F48" s="41" t="s">
        <v>60</v>
      </c>
      <c r="G48" s="41" t="s">
        <v>61</v>
      </c>
      <c r="H48" s="42" t="s">
        <v>62</v>
      </c>
    </row>
    <row r="49" spans="1:8">
      <c r="A49" s="43" t="s">
        <v>96</v>
      </c>
      <c r="B49" s="44">
        <v>74</v>
      </c>
      <c r="C49" s="44">
        <v>83</v>
      </c>
      <c r="D49" s="44">
        <v>87</v>
      </c>
      <c r="E49" s="44">
        <v>62</v>
      </c>
      <c r="F49" s="44">
        <v>282</v>
      </c>
      <c r="G49" s="44">
        <v>336</v>
      </c>
      <c r="H49" s="44">
        <v>59</v>
      </c>
    </row>
    <row r="50" spans="1:8">
      <c r="A50" s="43" t="s">
        <v>98</v>
      </c>
      <c r="B50" s="44">
        <v>170</v>
      </c>
      <c r="C50" s="44">
        <v>216</v>
      </c>
      <c r="D50" s="44">
        <v>646</v>
      </c>
      <c r="E50" s="44">
        <v>335</v>
      </c>
      <c r="F50" s="44">
        <v>456</v>
      </c>
      <c r="G50" s="44">
        <v>339</v>
      </c>
      <c r="H50" s="44">
        <v>45</v>
      </c>
    </row>
    <row r="68" spans="1:4" ht="43.5">
      <c r="A68" s="189" t="s">
        <v>32</v>
      </c>
      <c r="B68" s="4" t="s">
        <v>33</v>
      </c>
      <c r="C68" s="4" t="s">
        <v>34</v>
      </c>
      <c r="D68" s="32" t="s">
        <v>223</v>
      </c>
    </row>
    <row r="69" spans="1:4">
      <c r="A69" s="111">
        <v>72201</v>
      </c>
      <c r="B69" s="111">
        <v>89530</v>
      </c>
      <c r="C69" s="111">
        <v>101157</v>
      </c>
      <c r="D69" s="202">
        <v>54481</v>
      </c>
    </row>
  </sheetData>
  <mergeCells count="1">
    <mergeCell ref="B47:H4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U53"/>
  <sheetViews>
    <sheetView showGridLines="0" zoomScale="90" zoomScaleNormal="90" workbookViewId="0"/>
  </sheetViews>
  <sheetFormatPr defaultColWidth="9.140625" defaultRowHeight="14.45"/>
  <cols>
    <col min="1" max="1" width="45.5703125" style="4" customWidth="1"/>
    <col min="2" max="4" width="11.5703125" style="4" customWidth="1"/>
    <col min="5" max="18" width="9.140625" style="4" customWidth="1"/>
    <col min="19" max="19" width="11.140625" style="4" customWidth="1"/>
    <col min="20" max="20" width="12.42578125" style="4" bestFit="1" customWidth="1"/>
    <col min="21" max="16384" width="9.140625" style="4"/>
  </cols>
  <sheetData>
    <row r="1" spans="1:20" s="2" customFormat="1">
      <c r="A1" s="1"/>
      <c r="B1" s="1"/>
      <c r="C1" s="1"/>
      <c r="D1" s="1"/>
      <c r="E1" s="1"/>
      <c r="F1" s="1"/>
      <c r="G1" s="1"/>
      <c r="H1" s="1"/>
      <c r="I1" s="1"/>
      <c r="J1" s="1"/>
      <c r="K1" s="1"/>
      <c r="L1" s="1"/>
      <c r="M1" s="1"/>
      <c r="N1" s="1"/>
      <c r="O1" s="1"/>
      <c r="P1" s="1"/>
      <c r="Q1" s="1"/>
      <c r="R1" s="1"/>
      <c r="S1" s="1"/>
      <c r="T1" s="1"/>
    </row>
    <row r="2" spans="1:20" s="2" customFormat="1">
      <c r="A2" s="1"/>
      <c r="B2" s="1"/>
      <c r="C2" s="1"/>
      <c r="D2" s="1"/>
      <c r="E2" s="1"/>
      <c r="F2" s="1"/>
      <c r="G2" s="1"/>
      <c r="H2" s="1"/>
      <c r="I2" s="1"/>
      <c r="J2" s="1"/>
      <c r="K2" s="1"/>
      <c r="L2" s="1"/>
      <c r="M2" s="1"/>
      <c r="N2" s="1"/>
      <c r="O2" s="1"/>
      <c r="P2" s="1"/>
      <c r="Q2" s="1"/>
      <c r="R2" s="1"/>
      <c r="S2" s="1"/>
      <c r="T2" s="1"/>
    </row>
    <row r="3" spans="1:20" s="2" customFormat="1">
      <c r="A3" s="1"/>
      <c r="B3" s="1"/>
      <c r="C3" s="1"/>
      <c r="D3" s="1"/>
      <c r="E3" s="1"/>
      <c r="F3" s="1"/>
      <c r="G3" s="1"/>
      <c r="H3" s="1"/>
      <c r="I3" s="1"/>
      <c r="J3" s="1"/>
      <c r="K3" s="1"/>
      <c r="L3" s="1"/>
      <c r="M3" s="1"/>
      <c r="N3" s="1"/>
      <c r="O3" s="1"/>
      <c r="P3" s="1"/>
      <c r="Q3" s="1"/>
      <c r="R3" s="1"/>
      <c r="S3" s="1"/>
      <c r="T3" s="1"/>
    </row>
    <row r="4" spans="1:20" s="2" customFormat="1">
      <c r="A4" s="1"/>
      <c r="B4" s="1"/>
      <c r="C4" s="1"/>
      <c r="D4" s="1"/>
      <c r="E4" s="1"/>
      <c r="F4" s="1"/>
      <c r="G4" s="1"/>
      <c r="H4" s="1"/>
      <c r="I4" s="1"/>
      <c r="J4" s="1"/>
      <c r="K4" s="1"/>
      <c r="L4" s="1"/>
      <c r="M4" s="1"/>
      <c r="N4" s="1"/>
      <c r="O4" s="1"/>
      <c r="P4" s="1"/>
      <c r="Q4" s="1"/>
      <c r="R4" s="1"/>
      <c r="S4" s="1"/>
      <c r="T4" s="1"/>
    </row>
    <row r="5" spans="1:20" s="2" customFormat="1">
      <c r="A5" s="1"/>
      <c r="B5" s="1"/>
      <c r="C5" s="1"/>
      <c r="D5" s="1"/>
      <c r="E5" s="1"/>
      <c r="F5" s="1"/>
      <c r="G5" s="1"/>
      <c r="H5" s="1"/>
      <c r="I5" s="1"/>
      <c r="J5" s="1"/>
      <c r="K5" s="1"/>
      <c r="L5" s="1"/>
      <c r="M5" s="1"/>
      <c r="N5" s="1"/>
      <c r="O5" s="1"/>
      <c r="P5" s="1"/>
      <c r="Q5" s="1"/>
      <c r="R5" s="1"/>
      <c r="S5" s="1"/>
      <c r="T5" s="1"/>
    </row>
    <row r="6" spans="1:20" s="2" customFormat="1">
      <c r="A6" s="3"/>
      <c r="B6" s="3"/>
      <c r="C6" s="3"/>
      <c r="D6" s="3"/>
      <c r="E6" s="3"/>
      <c r="F6" s="3"/>
      <c r="G6" s="3"/>
      <c r="H6" s="3"/>
      <c r="I6" s="3"/>
      <c r="J6" s="3"/>
      <c r="K6" s="3"/>
      <c r="L6" s="3"/>
      <c r="M6" s="1"/>
      <c r="N6" s="1"/>
      <c r="O6" s="1"/>
      <c r="P6" s="1"/>
      <c r="Q6" s="1"/>
      <c r="R6" s="1"/>
      <c r="S6" s="1"/>
      <c r="T6" s="1"/>
    </row>
    <row r="7" spans="1:20" s="2" customFormat="1">
      <c r="A7" s="3"/>
      <c r="B7" s="3"/>
      <c r="C7" s="3"/>
      <c r="D7" s="3"/>
      <c r="E7" s="3"/>
      <c r="F7" s="3"/>
      <c r="G7" s="3"/>
      <c r="H7" s="3"/>
      <c r="I7" s="3"/>
      <c r="J7" s="3"/>
      <c r="K7" s="3"/>
      <c r="L7" s="3"/>
      <c r="M7" s="1"/>
      <c r="N7" s="1"/>
      <c r="O7" s="1"/>
      <c r="P7" s="1"/>
      <c r="Q7" s="1"/>
      <c r="R7" s="1"/>
      <c r="S7" s="1"/>
      <c r="T7" s="1"/>
    </row>
    <row r="8" spans="1:20">
      <c r="T8" s="120">
        <v>46053</v>
      </c>
    </row>
    <row r="9" spans="1:20" ht="18.600000000000001">
      <c r="A9" s="5" t="s">
        <v>29</v>
      </c>
    </row>
    <row r="10" spans="1:20">
      <c r="A10" s="6" t="s">
        <v>30</v>
      </c>
    </row>
    <row r="11" spans="1:20">
      <c r="F11" s="4" t="s">
        <v>0</v>
      </c>
    </row>
    <row r="23" spans="1:47" s="2" customFormat="1" ht="15" customHeight="1">
      <c r="A23" s="121" t="s">
        <v>31</v>
      </c>
      <c r="B23" s="218" t="s">
        <v>32</v>
      </c>
      <c r="C23" s="218" t="s">
        <v>33</v>
      </c>
      <c r="D23" s="218" t="s">
        <v>34</v>
      </c>
      <c r="E23" s="215">
        <v>45658</v>
      </c>
      <c r="F23" s="215">
        <v>45689</v>
      </c>
      <c r="G23" s="215">
        <v>45717</v>
      </c>
      <c r="H23" s="215">
        <v>45748</v>
      </c>
      <c r="I23" s="215">
        <v>45778</v>
      </c>
      <c r="J23" s="215">
        <v>45809</v>
      </c>
      <c r="K23" s="215">
        <v>45839</v>
      </c>
      <c r="L23" s="215">
        <v>45870</v>
      </c>
      <c r="M23" s="215">
        <v>45901</v>
      </c>
      <c r="N23" s="215">
        <v>45931</v>
      </c>
      <c r="O23" s="215">
        <v>45962</v>
      </c>
      <c r="P23" s="215">
        <v>45992</v>
      </c>
      <c r="Q23" s="215">
        <v>46023</v>
      </c>
      <c r="R23" s="213" t="s">
        <v>35</v>
      </c>
      <c r="S23" s="213" t="s">
        <v>36</v>
      </c>
      <c r="T23" s="211" t="s">
        <v>37</v>
      </c>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s="2" customFormat="1" ht="27.75" customHeight="1">
      <c r="A24" s="156" t="s">
        <v>29</v>
      </c>
      <c r="B24" s="219"/>
      <c r="C24" s="219"/>
      <c r="D24" s="219"/>
      <c r="E24" s="216"/>
      <c r="F24" s="216"/>
      <c r="G24" s="216"/>
      <c r="H24" s="216"/>
      <c r="I24" s="216"/>
      <c r="J24" s="216"/>
      <c r="K24" s="216"/>
      <c r="L24" s="216"/>
      <c r="M24" s="216"/>
      <c r="N24" s="216"/>
      <c r="O24" s="216"/>
      <c r="P24" s="216"/>
      <c r="Q24" s="216"/>
      <c r="R24" s="214"/>
      <c r="S24" s="214"/>
      <c r="T24" s="212"/>
      <c r="V24" s="12" t="s">
        <v>0</v>
      </c>
      <c r="W24" s="2" t="s">
        <v>0</v>
      </c>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s="2" customFormat="1">
      <c r="A25" s="13" t="s">
        <v>38</v>
      </c>
      <c r="B25" s="14">
        <v>2169</v>
      </c>
      <c r="C25" s="14">
        <v>2163</v>
      </c>
      <c r="D25" s="14">
        <v>2772</v>
      </c>
      <c r="E25" s="15">
        <v>185</v>
      </c>
      <c r="F25" s="15">
        <v>233</v>
      </c>
      <c r="G25" s="15">
        <v>276</v>
      </c>
      <c r="H25" s="15">
        <v>186</v>
      </c>
      <c r="I25" s="15">
        <v>281</v>
      </c>
      <c r="J25" s="15">
        <v>280</v>
      </c>
      <c r="K25" s="15">
        <v>247</v>
      </c>
      <c r="L25" s="15">
        <v>260</v>
      </c>
      <c r="M25" s="15">
        <v>275</v>
      </c>
      <c r="N25" s="15">
        <v>260</v>
      </c>
      <c r="O25" s="15">
        <v>234</v>
      </c>
      <c r="P25" s="15">
        <v>222</v>
      </c>
      <c r="Q25" s="15">
        <v>207</v>
      </c>
      <c r="R25" s="14">
        <v>1705</v>
      </c>
      <c r="S25" s="14">
        <v>1516</v>
      </c>
      <c r="T25" s="16">
        <v>0.12467018469656992</v>
      </c>
      <c r="AA25" s="11"/>
      <c r="AB25" s="11"/>
      <c r="AC25" s="11"/>
      <c r="AD25" s="11"/>
      <c r="AE25" s="11"/>
      <c r="AF25" s="11"/>
      <c r="AG25" s="11"/>
      <c r="AH25" s="11"/>
      <c r="AI25" s="11"/>
      <c r="AJ25" s="11"/>
      <c r="AK25" s="11"/>
      <c r="AL25" s="11"/>
      <c r="AM25" s="11"/>
      <c r="AN25" s="11"/>
      <c r="AO25" s="11"/>
      <c r="AP25" s="11"/>
      <c r="AQ25" s="11"/>
      <c r="AR25" s="11"/>
      <c r="AS25" s="11"/>
      <c r="AT25" s="11"/>
      <c r="AU25" s="11"/>
    </row>
    <row r="26" spans="1:47" s="2" customFormat="1">
      <c r="A26" s="13" t="s">
        <v>39</v>
      </c>
      <c r="B26" s="14">
        <v>20499</v>
      </c>
      <c r="C26" s="14">
        <v>23648</v>
      </c>
      <c r="D26" s="14">
        <v>26758</v>
      </c>
      <c r="E26" s="15">
        <v>1979</v>
      </c>
      <c r="F26" s="15">
        <v>2462</v>
      </c>
      <c r="G26" s="15">
        <v>2427</v>
      </c>
      <c r="H26" s="15">
        <v>1927</v>
      </c>
      <c r="I26" s="15">
        <v>2061</v>
      </c>
      <c r="J26" s="15">
        <v>2117</v>
      </c>
      <c r="K26" s="15">
        <v>2483</v>
      </c>
      <c r="L26" s="15">
        <v>2219</v>
      </c>
      <c r="M26" s="15">
        <v>2357</v>
      </c>
      <c r="N26" s="15">
        <v>2658</v>
      </c>
      <c r="O26" s="15">
        <v>1849</v>
      </c>
      <c r="P26" s="15">
        <v>1842</v>
      </c>
      <c r="Q26" s="15">
        <v>1734</v>
      </c>
      <c r="R26" s="14">
        <v>15142</v>
      </c>
      <c r="S26" s="14">
        <v>15764</v>
      </c>
      <c r="T26" s="16">
        <v>-3.9456990611519915E-2</v>
      </c>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s="2" customFormat="1">
      <c r="A27" s="13" t="s">
        <v>40</v>
      </c>
      <c r="B27" s="14">
        <v>1546</v>
      </c>
      <c r="C27" s="14">
        <v>1740</v>
      </c>
      <c r="D27" s="14">
        <v>1903</v>
      </c>
      <c r="E27" s="15">
        <v>110</v>
      </c>
      <c r="F27" s="15">
        <v>145</v>
      </c>
      <c r="G27" s="15">
        <v>144</v>
      </c>
      <c r="H27" s="15">
        <v>133</v>
      </c>
      <c r="I27" s="15">
        <v>178</v>
      </c>
      <c r="J27" s="15">
        <v>185</v>
      </c>
      <c r="K27" s="15">
        <v>204</v>
      </c>
      <c r="L27" s="15">
        <v>189</v>
      </c>
      <c r="M27" s="15">
        <v>235</v>
      </c>
      <c r="N27" s="15">
        <v>221</v>
      </c>
      <c r="O27" s="15">
        <v>239</v>
      </c>
      <c r="P27" s="15">
        <v>204</v>
      </c>
      <c r="Q27" s="15">
        <v>185</v>
      </c>
      <c r="R27" s="14">
        <v>1477</v>
      </c>
      <c r="S27" s="14">
        <v>1118</v>
      </c>
      <c r="T27" s="16">
        <v>0.32110912343470482</v>
      </c>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7" s="2" customFormat="1">
      <c r="A28" s="13" t="s">
        <v>41</v>
      </c>
      <c r="B28" s="14">
        <v>2741</v>
      </c>
      <c r="C28" s="14">
        <v>2252</v>
      </c>
      <c r="D28" s="14">
        <v>3017</v>
      </c>
      <c r="E28" s="15">
        <v>233</v>
      </c>
      <c r="F28" s="15">
        <v>314</v>
      </c>
      <c r="G28" s="15">
        <v>343</v>
      </c>
      <c r="H28" s="15">
        <v>220</v>
      </c>
      <c r="I28" s="15">
        <v>276</v>
      </c>
      <c r="J28" s="15">
        <v>258</v>
      </c>
      <c r="K28" s="15">
        <v>277</v>
      </c>
      <c r="L28" s="15">
        <v>300</v>
      </c>
      <c r="M28" s="15">
        <v>247</v>
      </c>
      <c r="N28" s="15">
        <v>222</v>
      </c>
      <c r="O28" s="15">
        <v>140</v>
      </c>
      <c r="P28" s="15">
        <v>216</v>
      </c>
      <c r="Q28" s="15">
        <v>190</v>
      </c>
      <c r="R28" s="14">
        <v>1592</v>
      </c>
      <c r="S28" s="14">
        <v>1606</v>
      </c>
      <c r="T28" s="16">
        <v>-8.717310087173101E-3</v>
      </c>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7" s="2" customFormat="1">
      <c r="A29" s="13" t="s">
        <v>42</v>
      </c>
      <c r="B29" s="14">
        <v>13847</v>
      </c>
      <c r="C29" s="14">
        <v>15164</v>
      </c>
      <c r="D29" s="14">
        <v>16751</v>
      </c>
      <c r="E29" s="15">
        <v>1137</v>
      </c>
      <c r="F29" s="15">
        <v>1415</v>
      </c>
      <c r="G29" s="15">
        <v>1494</v>
      </c>
      <c r="H29" s="15">
        <v>1255</v>
      </c>
      <c r="I29" s="15">
        <v>1460</v>
      </c>
      <c r="J29" s="15">
        <v>1474</v>
      </c>
      <c r="K29" s="15">
        <v>1604</v>
      </c>
      <c r="L29" s="15">
        <v>1404</v>
      </c>
      <c r="M29" s="15">
        <v>1431</v>
      </c>
      <c r="N29" s="15">
        <v>1404</v>
      </c>
      <c r="O29" s="15">
        <v>1117</v>
      </c>
      <c r="P29" s="15">
        <v>1179</v>
      </c>
      <c r="Q29" s="15">
        <v>1416</v>
      </c>
      <c r="R29" s="14">
        <v>9555</v>
      </c>
      <c r="S29" s="14">
        <v>9653</v>
      </c>
      <c r="T29" s="16">
        <v>-1.015228426395939E-2</v>
      </c>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2" customFormat="1">
      <c r="A30" s="13" t="s">
        <v>43</v>
      </c>
      <c r="B30" s="14">
        <v>1555</v>
      </c>
      <c r="C30" s="14">
        <v>1809</v>
      </c>
      <c r="D30" s="14">
        <v>1830</v>
      </c>
      <c r="E30" s="15">
        <v>123</v>
      </c>
      <c r="F30" s="15">
        <v>160</v>
      </c>
      <c r="G30" s="15">
        <v>163</v>
      </c>
      <c r="H30" s="15">
        <v>171</v>
      </c>
      <c r="I30" s="15">
        <v>169</v>
      </c>
      <c r="J30" s="15">
        <v>154</v>
      </c>
      <c r="K30" s="15">
        <v>171</v>
      </c>
      <c r="L30" s="15">
        <v>156</v>
      </c>
      <c r="M30" s="15">
        <v>164</v>
      </c>
      <c r="N30" s="15">
        <v>161</v>
      </c>
      <c r="O30" s="15">
        <v>132</v>
      </c>
      <c r="P30" s="15">
        <v>132</v>
      </c>
      <c r="Q30" s="15">
        <v>148</v>
      </c>
      <c r="R30" s="14">
        <v>1064</v>
      </c>
      <c r="S30" s="14">
        <v>1013</v>
      </c>
      <c r="T30" s="16">
        <v>5.0345508390918066E-2</v>
      </c>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2" customFormat="1">
      <c r="A31" s="123" t="s">
        <v>44</v>
      </c>
      <c r="B31" s="124">
        <v>42357</v>
      </c>
      <c r="C31" s="124">
        <v>46776</v>
      </c>
      <c r="D31" s="124">
        <v>53031</v>
      </c>
      <c r="E31" s="124">
        <v>3767</v>
      </c>
      <c r="F31" s="124">
        <v>4729</v>
      </c>
      <c r="G31" s="124">
        <v>4847</v>
      </c>
      <c r="H31" s="124">
        <v>3892</v>
      </c>
      <c r="I31" s="124">
        <v>4425</v>
      </c>
      <c r="J31" s="124">
        <v>4468</v>
      </c>
      <c r="K31" s="124">
        <v>4986</v>
      </c>
      <c r="L31" s="124">
        <v>4528</v>
      </c>
      <c r="M31" s="124">
        <v>4709</v>
      </c>
      <c r="N31" s="124">
        <v>4926</v>
      </c>
      <c r="O31" s="124">
        <v>3711</v>
      </c>
      <c r="P31" s="124">
        <v>3795</v>
      </c>
      <c r="Q31" s="124">
        <v>3880</v>
      </c>
      <c r="R31" s="124">
        <v>30535</v>
      </c>
      <c r="S31" s="124">
        <v>30670</v>
      </c>
      <c r="T31" s="153">
        <v>-4.4016954678839258E-3</v>
      </c>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1:47" s="2" customFormat="1">
      <c r="A32" s="13" t="s">
        <v>45</v>
      </c>
      <c r="B32" s="14">
        <v>13172</v>
      </c>
      <c r="C32" s="14">
        <v>20184</v>
      </c>
      <c r="D32" s="14">
        <v>21493</v>
      </c>
      <c r="E32" s="15">
        <v>1643</v>
      </c>
      <c r="F32" s="15">
        <v>1898</v>
      </c>
      <c r="G32" s="15">
        <v>2001</v>
      </c>
      <c r="H32" s="15">
        <v>1585</v>
      </c>
      <c r="I32" s="15">
        <v>2100</v>
      </c>
      <c r="J32" s="15">
        <v>1820</v>
      </c>
      <c r="K32" s="15">
        <v>2013</v>
      </c>
      <c r="L32" s="15">
        <v>1746</v>
      </c>
      <c r="M32" s="15">
        <v>1582</v>
      </c>
      <c r="N32" s="15">
        <v>1641</v>
      </c>
      <c r="O32" s="15">
        <v>1445</v>
      </c>
      <c r="P32" s="15">
        <v>1991</v>
      </c>
      <c r="Q32" s="15">
        <v>1292</v>
      </c>
      <c r="R32" s="14">
        <v>11710</v>
      </c>
      <c r="S32" s="14">
        <v>12089</v>
      </c>
      <c r="T32" s="16">
        <v>-3.1350814790305236E-2</v>
      </c>
      <c r="U32" s="18"/>
      <c r="Z32" s="11"/>
      <c r="AA32" s="11"/>
      <c r="AB32" s="11"/>
      <c r="AC32" s="11"/>
      <c r="AD32" s="11"/>
      <c r="AE32" s="11"/>
      <c r="AF32" s="11"/>
      <c r="AG32" s="11"/>
      <c r="AH32" s="11"/>
      <c r="AI32" s="11"/>
      <c r="AJ32" s="11"/>
      <c r="AK32" s="11"/>
      <c r="AL32" s="11"/>
      <c r="AM32" s="11"/>
      <c r="AN32" s="11"/>
      <c r="AO32" s="11"/>
      <c r="AP32" s="11"/>
      <c r="AQ32" s="11"/>
      <c r="AR32" s="11"/>
      <c r="AS32" s="11"/>
      <c r="AT32" s="11"/>
      <c r="AU32" s="11"/>
    </row>
    <row r="33" spans="1:47" s="2" customFormat="1">
      <c r="A33" s="13" t="s">
        <v>46</v>
      </c>
      <c r="B33" s="14">
        <v>12939</v>
      </c>
      <c r="C33" s="14">
        <v>17458</v>
      </c>
      <c r="D33" s="14">
        <v>21384</v>
      </c>
      <c r="E33" s="15">
        <v>1301</v>
      </c>
      <c r="F33" s="15">
        <v>1873</v>
      </c>
      <c r="G33" s="15">
        <v>2080</v>
      </c>
      <c r="H33" s="15">
        <v>1775</v>
      </c>
      <c r="I33" s="15">
        <v>2768</v>
      </c>
      <c r="J33" s="15">
        <v>2377</v>
      </c>
      <c r="K33" s="15">
        <v>2671</v>
      </c>
      <c r="L33" s="15">
        <v>2682</v>
      </c>
      <c r="M33" s="15">
        <v>2744</v>
      </c>
      <c r="N33" s="15">
        <v>2991</v>
      </c>
      <c r="O33" s="15">
        <v>2492</v>
      </c>
      <c r="P33" s="15">
        <v>1180</v>
      </c>
      <c r="Q33" s="15">
        <v>2144</v>
      </c>
      <c r="R33" s="14">
        <v>16904</v>
      </c>
      <c r="S33" s="14">
        <v>10511</v>
      </c>
      <c r="T33" s="16">
        <v>0.60821996004186096</v>
      </c>
      <c r="U33" s="18"/>
      <c r="Z33" s="11"/>
      <c r="AA33" s="11"/>
      <c r="AB33" s="11"/>
      <c r="AC33" s="11"/>
      <c r="AD33" s="11"/>
      <c r="AE33" s="11"/>
      <c r="AF33" s="11"/>
      <c r="AG33" s="11"/>
      <c r="AH33" s="11"/>
      <c r="AI33" s="11"/>
      <c r="AJ33" s="11"/>
      <c r="AK33" s="11"/>
      <c r="AL33" s="11"/>
      <c r="AM33" s="11"/>
      <c r="AN33" s="11"/>
      <c r="AO33" s="11"/>
      <c r="AP33" s="11"/>
      <c r="AQ33" s="11"/>
      <c r="AR33" s="11"/>
      <c r="AS33" s="11"/>
      <c r="AT33" s="11"/>
      <c r="AU33" s="11"/>
    </row>
    <row r="34" spans="1:47" s="2" customFormat="1">
      <c r="A34" s="123" t="s">
        <v>47</v>
      </c>
      <c r="B34" s="124">
        <v>26111</v>
      </c>
      <c r="C34" s="124">
        <v>37642</v>
      </c>
      <c r="D34" s="124">
        <v>42877</v>
      </c>
      <c r="E34" s="124">
        <v>2944</v>
      </c>
      <c r="F34" s="124">
        <v>3771</v>
      </c>
      <c r="G34" s="124">
        <v>4081</v>
      </c>
      <c r="H34" s="124">
        <v>3360</v>
      </c>
      <c r="I34" s="124">
        <v>4868</v>
      </c>
      <c r="J34" s="124">
        <v>4197</v>
      </c>
      <c r="K34" s="124">
        <v>4684</v>
      </c>
      <c r="L34" s="124">
        <v>4428</v>
      </c>
      <c r="M34" s="124">
        <v>4326</v>
      </c>
      <c r="N34" s="124">
        <v>4632</v>
      </c>
      <c r="O34" s="124">
        <v>3937</v>
      </c>
      <c r="P34" s="124">
        <v>3171</v>
      </c>
      <c r="Q34" s="124">
        <v>3436</v>
      </c>
      <c r="R34" s="124">
        <v>28614</v>
      </c>
      <c r="S34" s="124">
        <v>22600</v>
      </c>
      <c r="T34" s="153">
        <v>0.26610619469026547</v>
      </c>
      <c r="U34" s="18"/>
      <c r="Z34" s="11"/>
      <c r="AA34" s="11"/>
      <c r="AB34" s="11"/>
      <c r="AC34" s="11"/>
      <c r="AD34" s="11"/>
      <c r="AE34" s="11"/>
      <c r="AF34" s="11"/>
      <c r="AG34" s="11"/>
      <c r="AH34" s="11"/>
      <c r="AI34" s="11"/>
      <c r="AJ34" s="11"/>
      <c r="AK34" s="11"/>
      <c r="AL34" s="11"/>
      <c r="AM34" s="11"/>
      <c r="AN34" s="11"/>
      <c r="AO34" s="11"/>
      <c r="AP34" s="11"/>
      <c r="AQ34" s="11"/>
      <c r="AR34" s="11"/>
      <c r="AS34" s="11"/>
      <c r="AT34" s="11"/>
      <c r="AU34" s="11"/>
    </row>
    <row r="35" spans="1:47" s="2" customFormat="1">
      <c r="A35" s="13" t="s">
        <v>48</v>
      </c>
      <c r="B35" s="14">
        <v>3094</v>
      </c>
      <c r="C35" s="14">
        <v>4571</v>
      </c>
      <c r="D35" s="14">
        <v>4692</v>
      </c>
      <c r="E35" s="19">
        <v>428</v>
      </c>
      <c r="F35" s="19">
        <v>408</v>
      </c>
      <c r="G35" s="19">
        <v>393</v>
      </c>
      <c r="H35" s="19">
        <v>298</v>
      </c>
      <c r="I35" s="19">
        <v>367</v>
      </c>
      <c r="J35" s="19">
        <v>387</v>
      </c>
      <c r="K35" s="19">
        <v>413</v>
      </c>
      <c r="L35" s="19">
        <v>394</v>
      </c>
      <c r="M35" s="19">
        <v>403</v>
      </c>
      <c r="N35" s="19">
        <v>388</v>
      </c>
      <c r="O35" s="19">
        <v>365</v>
      </c>
      <c r="P35" s="19">
        <v>385</v>
      </c>
      <c r="Q35" s="19">
        <v>468</v>
      </c>
      <c r="R35" s="14">
        <v>2816</v>
      </c>
      <c r="S35" s="20">
        <v>2839</v>
      </c>
      <c r="T35" s="16">
        <v>-8.1014441704825649E-3</v>
      </c>
      <c r="U35" s="18"/>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2" customFormat="1">
      <c r="A36" s="13" t="s">
        <v>49</v>
      </c>
      <c r="B36" s="14">
        <v>503</v>
      </c>
      <c r="C36" s="14">
        <v>376</v>
      </c>
      <c r="D36" s="14">
        <v>378</v>
      </c>
      <c r="E36" s="19">
        <v>30</v>
      </c>
      <c r="F36" s="19">
        <v>26</v>
      </c>
      <c r="G36" s="19">
        <v>25</v>
      </c>
      <c r="H36" s="19">
        <v>23</v>
      </c>
      <c r="I36" s="19">
        <v>26</v>
      </c>
      <c r="J36" s="19">
        <v>36</v>
      </c>
      <c r="K36" s="19">
        <v>40</v>
      </c>
      <c r="L36" s="19">
        <v>29</v>
      </c>
      <c r="M36" s="19">
        <v>39</v>
      </c>
      <c r="N36" s="19">
        <v>30</v>
      </c>
      <c r="O36" s="19">
        <v>21</v>
      </c>
      <c r="P36" s="19">
        <v>25</v>
      </c>
      <c r="Q36" s="19">
        <v>33</v>
      </c>
      <c r="R36" s="14">
        <v>217</v>
      </c>
      <c r="S36" s="20">
        <v>242</v>
      </c>
      <c r="T36" s="16">
        <v>-0.10330578512396695</v>
      </c>
      <c r="U36" s="18"/>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s="2" customFormat="1">
      <c r="A37" s="13" t="s">
        <v>50</v>
      </c>
      <c r="B37" s="14">
        <v>136</v>
      </c>
      <c r="C37" s="14">
        <v>165</v>
      </c>
      <c r="D37" s="14">
        <v>179</v>
      </c>
      <c r="E37" s="15">
        <v>18</v>
      </c>
      <c r="F37" s="15">
        <v>16</v>
      </c>
      <c r="G37" s="15">
        <v>9</v>
      </c>
      <c r="H37" s="15">
        <v>18</v>
      </c>
      <c r="I37" s="15">
        <v>17</v>
      </c>
      <c r="J37" s="15">
        <v>8</v>
      </c>
      <c r="K37" s="15">
        <v>21</v>
      </c>
      <c r="L37" s="15">
        <v>20</v>
      </c>
      <c r="M37" s="15">
        <v>19</v>
      </c>
      <c r="N37" s="15">
        <v>17</v>
      </c>
      <c r="O37" s="15">
        <v>19</v>
      </c>
      <c r="P37" s="15">
        <v>20</v>
      </c>
      <c r="Q37" s="15">
        <v>1</v>
      </c>
      <c r="R37" s="14">
        <v>117</v>
      </c>
      <c r="S37" s="20">
        <v>111</v>
      </c>
      <c r="T37" s="16">
        <v>5.4054054054054057E-2</v>
      </c>
      <c r="U37" s="18"/>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s="2" customFormat="1">
      <c r="A38" s="123" t="s">
        <v>51</v>
      </c>
      <c r="B38" s="124">
        <v>72201</v>
      </c>
      <c r="C38" s="124">
        <v>89530</v>
      </c>
      <c r="D38" s="124">
        <v>101157</v>
      </c>
      <c r="E38" s="124">
        <v>7187</v>
      </c>
      <c r="F38" s="124">
        <v>8950</v>
      </c>
      <c r="G38" s="124">
        <v>9355</v>
      </c>
      <c r="H38" s="124">
        <v>7591</v>
      </c>
      <c r="I38" s="124">
        <v>9703</v>
      </c>
      <c r="J38" s="124">
        <v>9096</v>
      </c>
      <c r="K38" s="124">
        <v>10144</v>
      </c>
      <c r="L38" s="124">
        <v>9399</v>
      </c>
      <c r="M38" s="124">
        <v>9496</v>
      </c>
      <c r="N38" s="124">
        <v>9993</v>
      </c>
      <c r="O38" s="124">
        <v>8053</v>
      </c>
      <c r="P38" s="124">
        <v>7396</v>
      </c>
      <c r="Q38" s="124">
        <v>7818</v>
      </c>
      <c r="R38" s="124">
        <v>62299</v>
      </c>
      <c r="S38" s="124">
        <v>56462</v>
      </c>
      <c r="T38" s="153">
        <v>0.10337926392972265</v>
      </c>
      <c r="Z38" s="11"/>
      <c r="AA38" s="11"/>
      <c r="AB38" s="11"/>
      <c r="AC38" s="11"/>
      <c r="AD38" s="11"/>
      <c r="AE38" s="11"/>
      <c r="AF38" s="11"/>
      <c r="AG38" s="11"/>
      <c r="AH38" s="11"/>
      <c r="AI38" s="11"/>
      <c r="AJ38" s="11"/>
      <c r="AK38" s="11"/>
      <c r="AL38" s="11"/>
      <c r="AM38" s="11"/>
      <c r="AN38" s="11"/>
      <c r="AO38" s="11"/>
      <c r="AP38" s="11"/>
      <c r="AQ38" s="11"/>
      <c r="AR38" s="11"/>
      <c r="AS38" s="11"/>
      <c r="AT38" s="11"/>
      <c r="AU38" s="11"/>
    </row>
    <row r="39" spans="1:47" ht="30" customHeight="1">
      <c r="A39" s="217" t="s">
        <v>52</v>
      </c>
      <c r="B39" s="217"/>
      <c r="C39" s="217"/>
      <c r="D39" s="217"/>
      <c r="E39" s="217"/>
      <c r="F39" s="217"/>
      <c r="G39" s="217"/>
      <c r="H39" s="217"/>
      <c r="I39" s="217"/>
      <c r="J39" s="217"/>
      <c r="K39" s="217"/>
      <c r="L39" s="217"/>
      <c r="M39" s="217"/>
      <c r="N39" s="217"/>
      <c r="O39" s="217"/>
      <c r="P39" s="217"/>
      <c r="Q39" s="217"/>
      <c r="R39" s="217"/>
      <c r="S39" s="217"/>
    </row>
    <row r="40" spans="1:47" ht="14.85" customHeight="1">
      <c r="A40" s="21"/>
    </row>
    <row r="53" spans="1:1">
      <c r="A53" s="32" t="s">
        <v>0</v>
      </c>
    </row>
  </sheetData>
  <mergeCells count="20">
    <mergeCell ref="A39:S39"/>
    <mergeCell ref="D23:D24"/>
    <mergeCell ref="B23:B24"/>
    <mergeCell ref="F23:F24"/>
    <mergeCell ref="C23:C24"/>
    <mergeCell ref="I23:I24"/>
    <mergeCell ref="H23:H24"/>
    <mergeCell ref="G23:G24"/>
    <mergeCell ref="E23:E24"/>
    <mergeCell ref="J23:J24"/>
    <mergeCell ref="T23:T24"/>
    <mergeCell ref="S23:S24"/>
    <mergeCell ref="R23:R24"/>
    <mergeCell ref="L23:L24"/>
    <mergeCell ref="K23:K24"/>
    <mergeCell ref="M23:M24"/>
    <mergeCell ref="N23:N24"/>
    <mergeCell ref="O23:O24"/>
    <mergeCell ref="P23:P24"/>
    <mergeCell ref="Q23:Q24"/>
  </mergeCells>
  <hyperlinks>
    <hyperlink ref="A10" location="'Claims Intake'!A23" display="Incoming claims - Net claims received" xr:uid="{D897A39C-2A81-4B0C-B4A3-56730F2DBF20}"/>
  </hyperlinks>
  <pageMargins left="0.25" right="0.25"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73C-50BD-4D24-BBAA-4C1D962B7501}">
  <sheetPr>
    <tabColor theme="4" tint="0.79998168889431442"/>
    <pageSetUpPr fitToPage="1"/>
  </sheetPr>
  <dimension ref="A1:S77"/>
  <sheetViews>
    <sheetView showGridLines="0" zoomScale="90" zoomScaleNormal="90" workbookViewId="0"/>
  </sheetViews>
  <sheetFormatPr defaultColWidth="9.140625" defaultRowHeight="14.45"/>
  <cols>
    <col min="1" max="1" width="45.5703125" style="4" customWidth="1"/>
    <col min="2" max="4" width="11.5703125" style="4" customWidth="1"/>
    <col min="5" max="18" width="9.140625" style="4" customWidth="1"/>
    <col min="19" max="20" width="11.140625" style="4" customWidth="1"/>
    <col min="21" max="16384" width="9.140625" style="4"/>
  </cols>
  <sheetData>
    <row r="1" spans="1:19" s="2" customFormat="1">
      <c r="A1" s="1"/>
      <c r="B1" s="1"/>
      <c r="C1" s="1"/>
      <c r="D1" s="1"/>
      <c r="E1" s="1"/>
      <c r="F1" s="1"/>
      <c r="G1" s="1"/>
      <c r="H1" s="1"/>
      <c r="I1" s="1"/>
      <c r="J1" s="1"/>
      <c r="K1" s="1"/>
      <c r="L1" s="1"/>
      <c r="M1" s="1"/>
      <c r="N1" s="1"/>
      <c r="O1" s="1"/>
      <c r="P1" s="1"/>
      <c r="Q1" s="1"/>
      <c r="R1" s="1"/>
      <c r="S1" s="1"/>
    </row>
    <row r="2" spans="1:19" s="2" customFormat="1">
      <c r="A2" s="1"/>
      <c r="B2" s="1"/>
      <c r="C2" s="1"/>
      <c r="D2" s="1"/>
      <c r="E2" s="1"/>
      <c r="F2" s="1"/>
      <c r="G2" s="1"/>
      <c r="H2" s="1"/>
      <c r="I2" s="1"/>
      <c r="J2" s="1"/>
      <c r="K2" s="1"/>
      <c r="L2" s="1"/>
      <c r="M2" s="1"/>
      <c r="N2" s="1"/>
      <c r="O2" s="1"/>
      <c r="P2" s="1"/>
      <c r="Q2" s="1"/>
      <c r="R2" s="1"/>
      <c r="S2" s="1"/>
    </row>
    <row r="3" spans="1:19" s="2" customFormat="1">
      <c r="A3" s="1"/>
      <c r="B3" s="1"/>
      <c r="C3" s="1"/>
      <c r="D3" s="1"/>
      <c r="E3" s="1"/>
      <c r="F3" s="1"/>
      <c r="G3" s="1"/>
      <c r="H3" s="1"/>
      <c r="I3" s="1"/>
      <c r="J3" s="1"/>
      <c r="K3" s="1"/>
      <c r="L3" s="1"/>
      <c r="M3" s="1"/>
      <c r="N3" s="1"/>
      <c r="O3" s="1"/>
      <c r="P3" s="1"/>
      <c r="Q3" s="1"/>
      <c r="R3" s="1"/>
      <c r="S3" s="1"/>
    </row>
    <row r="4" spans="1:19" s="2" customFormat="1">
      <c r="A4" s="1"/>
      <c r="B4" s="1"/>
      <c r="C4" s="1"/>
      <c r="D4" s="1"/>
      <c r="E4" s="1"/>
      <c r="F4" s="1"/>
      <c r="G4" s="1"/>
      <c r="H4" s="1"/>
      <c r="I4" s="1"/>
      <c r="J4" s="1"/>
      <c r="K4" s="1"/>
      <c r="L4" s="1"/>
      <c r="M4" s="1"/>
      <c r="N4" s="1"/>
      <c r="O4" s="1"/>
      <c r="P4" s="1"/>
      <c r="Q4" s="1"/>
      <c r="R4" s="1"/>
      <c r="S4" s="1"/>
    </row>
    <row r="5" spans="1:19" s="2" customFormat="1">
      <c r="A5" s="1"/>
      <c r="B5" s="1"/>
      <c r="C5" s="1"/>
      <c r="D5" s="1"/>
      <c r="E5" s="1"/>
      <c r="F5" s="1"/>
      <c r="G5" s="1"/>
      <c r="H5" s="1"/>
      <c r="I5" s="1"/>
      <c r="J5" s="1"/>
      <c r="K5" s="1"/>
      <c r="L5" s="1"/>
      <c r="M5" s="1"/>
      <c r="N5" s="1"/>
      <c r="O5" s="1"/>
      <c r="P5" s="1"/>
      <c r="Q5" s="1"/>
      <c r="R5" s="1"/>
      <c r="S5" s="1"/>
    </row>
    <row r="6" spans="1:19" s="2" customFormat="1">
      <c r="A6" s="3"/>
      <c r="B6" s="3"/>
      <c r="C6" s="3"/>
      <c r="D6" s="3"/>
      <c r="E6" s="3"/>
      <c r="F6" s="3"/>
      <c r="G6" s="3"/>
      <c r="H6" s="3"/>
      <c r="I6" s="3"/>
      <c r="J6" s="3"/>
      <c r="K6" s="3"/>
      <c r="L6" s="3"/>
      <c r="M6" s="1"/>
      <c r="N6" s="1"/>
      <c r="O6" s="1"/>
      <c r="P6" s="1"/>
      <c r="Q6" s="1"/>
      <c r="R6" s="1"/>
      <c r="S6" s="1"/>
    </row>
    <row r="7" spans="1:19" s="2" customFormat="1">
      <c r="A7" s="3"/>
      <c r="B7" s="3"/>
      <c r="C7" s="3"/>
      <c r="D7" s="3"/>
      <c r="E7" s="3"/>
      <c r="F7" s="3"/>
      <c r="G7" s="3"/>
      <c r="H7" s="3"/>
      <c r="I7" s="3"/>
      <c r="J7" s="3"/>
      <c r="K7" s="3"/>
      <c r="L7" s="3"/>
      <c r="M7" s="1"/>
      <c r="N7" s="1"/>
      <c r="O7" s="1"/>
      <c r="P7" s="1"/>
      <c r="Q7" s="1"/>
      <c r="R7" s="1"/>
      <c r="S7" s="1"/>
    </row>
    <row r="8" spans="1:19">
      <c r="S8" s="120">
        <v>46053</v>
      </c>
    </row>
    <row r="9" spans="1:19" ht="18.600000000000001">
      <c r="A9" s="5" t="s">
        <v>6</v>
      </c>
    </row>
    <row r="10" spans="1:19">
      <c r="A10" s="6" t="s">
        <v>6</v>
      </c>
      <c r="L10" s="7"/>
    </row>
    <row r="11" spans="1:19">
      <c r="A11" s="8" t="s">
        <v>7</v>
      </c>
    </row>
    <row r="12" spans="1:19">
      <c r="F12" s="4" t="s">
        <v>0</v>
      </c>
    </row>
    <row r="13" spans="1:19">
      <c r="A13" s="9"/>
      <c r="C13" s="4" t="s">
        <v>0</v>
      </c>
    </row>
    <row r="14" spans="1:19">
      <c r="C14" s="4" t="s">
        <v>0</v>
      </c>
    </row>
    <row r="15" spans="1:19">
      <c r="F15" s="4" t="s">
        <v>0</v>
      </c>
    </row>
    <row r="22" spans="1:17">
      <c r="A22" s="10" t="s">
        <v>0</v>
      </c>
    </row>
    <row r="27" spans="1:17" ht="14.85" customHeight="1">
      <c r="A27" s="21"/>
    </row>
    <row r="29" spans="1:17">
      <c r="A29" s="121" t="s">
        <v>6</v>
      </c>
      <c r="B29" s="235">
        <v>45107</v>
      </c>
      <c r="C29" s="235">
        <v>45473</v>
      </c>
      <c r="D29" s="235">
        <v>45838</v>
      </c>
      <c r="E29" s="227">
        <v>45658</v>
      </c>
      <c r="F29" s="233">
        <v>45689</v>
      </c>
      <c r="G29" s="233">
        <v>45717</v>
      </c>
      <c r="H29" s="233">
        <v>45748</v>
      </c>
      <c r="I29" s="233">
        <v>45778</v>
      </c>
      <c r="J29" s="233">
        <v>45809</v>
      </c>
      <c r="K29" s="233">
        <v>45839</v>
      </c>
      <c r="L29" s="233">
        <v>45870</v>
      </c>
      <c r="M29" s="233">
        <v>45901</v>
      </c>
      <c r="N29" s="233">
        <v>45931</v>
      </c>
      <c r="O29" s="233">
        <v>45962</v>
      </c>
      <c r="P29" s="227">
        <v>45992</v>
      </c>
      <c r="Q29" s="227">
        <v>46023</v>
      </c>
    </row>
    <row r="30" spans="1:17">
      <c r="A30" s="122" t="s">
        <v>53</v>
      </c>
      <c r="B30" s="236"/>
      <c r="C30" s="236"/>
      <c r="D30" s="236"/>
      <c r="E30" s="228"/>
      <c r="F30" s="234"/>
      <c r="G30" s="234"/>
      <c r="H30" s="234"/>
      <c r="I30" s="234"/>
      <c r="J30" s="234"/>
      <c r="K30" s="234"/>
      <c r="L30" s="234"/>
      <c r="M30" s="234"/>
      <c r="N30" s="234"/>
      <c r="O30" s="234"/>
      <c r="P30" s="228"/>
      <c r="Q30" s="228"/>
    </row>
    <row r="31" spans="1:17">
      <c r="A31" s="13" t="s">
        <v>38</v>
      </c>
      <c r="B31" s="20">
        <v>599</v>
      </c>
      <c r="C31" s="20">
        <v>72</v>
      </c>
      <c r="D31" s="20">
        <v>13</v>
      </c>
      <c r="E31" s="15">
        <v>22</v>
      </c>
      <c r="F31" s="15">
        <v>40</v>
      </c>
      <c r="G31" s="15">
        <v>15</v>
      </c>
      <c r="H31" s="15">
        <v>18</v>
      </c>
      <c r="I31" s="15">
        <v>63</v>
      </c>
      <c r="J31" s="15">
        <v>13</v>
      </c>
      <c r="K31" s="15">
        <v>40</v>
      </c>
      <c r="L31" s="15">
        <v>53</v>
      </c>
      <c r="M31" s="15">
        <v>32</v>
      </c>
      <c r="N31" s="15">
        <v>88</v>
      </c>
      <c r="O31" s="15">
        <v>86</v>
      </c>
      <c r="P31" s="15">
        <v>115</v>
      </c>
      <c r="Q31" s="15">
        <v>95</v>
      </c>
    </row>
    <row r="32" spans="1:17">
      <c r="A32" s="13" t="s">
        <v>39</v>
      </c>
      <c r="B32" s="20">
        <v>10118</v>
      </c>
      <c r="C32" s="20">
        <v>648</v>
      </c>
      <c r="D32" s="20">
        <v>120</v>
      </c>
      <c r="E32" s="15">
        <v>245</v>
      </c>
      <c r="F32" s="15">
        <v>405</v>
      </c>
      <c r="G32" s="15">
        <v>117</v>
      </c>
      <c r="H32" s="15">
        <v>200</v>
      </c>
      <c r="I32" s="15">
        <v>430</v>
      </c>
      <c r="J32" s="15">
        <v>120</v>
      </c>
      <c r="K32" s="15">
        <v>462</v>
      </c>
      <c r="L32" s="15">
        <v>497</v>
      </c>
      <c r="M32" s="15">
        <v>245</v>
      </c>
      <c r="N32" s="15">
        <v>720</v>
      </c>
      <c r="O32" s="15">
        <v>542</v>
      </c>
      <c r="P32" s="15">
        <v>929</v>
      </c>
      <c r="Q32" s="15">
        <v>661</v>
      </c>
    </row>
    <row r="33" spans="1:19">
      <c r="A33" s="13" t="s">
        <v>40</v>
      </c>
      <c r="B33" s="20">
        <v>665</v>
      </c>
      <c r="C33" s="20">
        <v>36</v>
      </c>
      <c r="D33" s="20">
        <v>10</v>
      </c>
      <c r="E33" s="15">
        <v>24</v>
      </c>
      <c r="F33" s="15">
        <v>36</v>
      </c>
      <c r="G33" s="15">
        <v>18</v>
      </c>
      <c r="H33" s="15">
        <v>18</v>
      </c>
      <c r="I33" s="15">
        <v>39</v>
      </c>
      <c r="J33" s="15">
        <v>10</v>
      </c>
      <c r="K33" s="15">
        <v>53</v>
      </c>
      <c r="L33" s="15">
        <v>51</v>
      </c>
      <c r="M33" s="15">
        <v>39</v>
      </c>
      <c r="N33" s="15">
        <v>92</v>
      </c>
      <c r="O33" s="15">
        <v>71</v>
      </c>
      <c r="P33" s="15">
        <v>131</v>
      </c>
      <c r="Q33" s="15">
        <v>59</v>
      </c>
    </row>
    <row r="34" spans="1:19">
      <c r="A34" s="13" t="s">
        <v>41</v>
      </c>
      <c r="B34" s="20">
        <v>402</v>
      </c>
      <c r="C34" s="20">
        <v>63</v>
      </c>
      <c r="D34" s="20">
        <v>18</v>
      </c>
      <c r="E34" s="15">
        <v>24</v>
      </c>
      <c r="F34" s="15">
        <v>45</v>
      </c>
      <c r="G34" s="15">
        <v>12</v>
      </c>
      <c r="H34" s="15">
        <v>21</v>
      </c>
      <c r="I34" s="15">
        <v>71</v>
      </c>
      <c r="J34" s="15">
        <v>18</v>
      </c>
      <c r="K34" s="15">
        <v>46</v>
      </c>
      <c r="L34" s="15">
        <v>46</v>
      </c>
      <c r="M34" s="15">
        <v>38</v>
      </c>
      <c r="N34" s="15">
        <v>57</v>
      </c>
      <c r="O34" s="15">
        <v>55</v>
      </c>
      <c r="P34" s="15">
        <v>109</v>
      </c>
      <c r="Q34" s="15">
        <v>128</v>
      </c>
    </row>
    <row r="35" spans="1:19">
      <c r="A35" s="13" t="s">
        <v>42</v>
      </c>
      <c r="B35" s="20">
        <v>7648</v>
      </c>
      <c r="C35" s="20">
        <v>412</v>
      </c>
      <c r="D35" s="20">
        <v>71</v>
      </c>
      <c r="E35" s="15">
        <v>187</v>
      </c>
      <c r="F35" s="15">
        <v>273</v>
      </c>
      <c r="G35" s="15">
        <v>95</v>
      </c>
      <c r="H35" s="15">
        <v>113</v>
      </c>
      <c r="I35" s="15">
        <v>365</v>
      </c>
      <c r="J35" s="15">
        <v>71</v>
      </c>
      <c r="K35" s="15">
        <v>340</v>
      </c>
      <c r="L35" s="15">
        <v>302</v>
      </c>
      <c r="M35" s="15">
        <v>193</v>
      </c>
      <c r="N35" s="15">
        <v>537</v>
      </c>
      <c r="O35" s="15">
        <v>336</v>
      </c>
      <c r="P35" s="15">
        <v>660</v>
      </c>
      <c r="Q35" s="15">
        <v>533</v>
      </c>
    </row>
    <row r="36" spans="1:19">
      <c r="A36" s="13" t="s">
        <v>43</v>
      </c>
      <c r="B36" s="20">
        <v>18</v>
      </c>
      <c r="C36" s="20">
        <v>5</v>
      </c>
      <c r="D36" s="20">
        <v>18</v>
      </c>
      <c r="E36" s="15">
        <v>27</v>
      </c>
      <c r="F36" s="15">
        <v>30</v>
      </c>
      <c r="G36" s="15">
        <v>28</v>
      </c>
      <c r="H36" s="15">
        <v>19</v>
      </c>
      <c r="I36" s="15">
        <v>17</v>
      </c>
      <c r="J36" s="15">
        <v>18</v>
      </c>
      <c r="K36" s="15">
        <v>16</v>
      </c>
      <c r="L36" s="15">
        <v>17</v>
      </c>
      <c r="M36" s="15">
        <v>19</v>
      </c>
      <c r="N36" s="15">
        <v>19</v>
      </c>
      <c r="O36" s="15">
        <v>31</v>
      </c>
      <c r="P36" s="15">
        <v>35</v>
      </c>
      <c r="Q36" s="15">
        <v>32</v>
      </c>
    </row>
    <row r="37" spans="1:19">
      <c r="A37" s="123" t="s">
        <v>44</v>
      </c>
      <c r="B37" s="124">
        <v>19450</v>
      </c>
      <c r="C37" s="124">
        <v>1236</v>
      </c>
      <c r="D37" s="124">
        <v>250</v>
      </c>
      <c r="E37" s="124">
        <v>529</v>
      </c>
      <c r="F37" s="124">
        <v>829</v>
      </c>
      <c r="G37" s="124">
        <v>285</v>
      </c>
      <c r="H37" s="124">
        <v>389</v>
      </c>
      <c r="I37" s="124">
        <v>985</v>
      </c>
      <c r="J37" s="124">
        <v>250</v>
      </c>
      <c r="K37" s="124">
        <v>957</v>
      </c>
      <c r="L37" s="124">
        <v>966</v>
      </c>
      <c r="M37" s="124">
        <v>566</v>
      </c>
      <c r="N37" s="124">
        <v>1513</v>
      </c>
      <c r="O37" s="124">
        <v>1121</v>
      </c>
      <c r="P37" s="124">
        <v>1979</v>
      </c>
      <c r="Q37" s="124">
        <v>1508</v>
      </c>
    </row>
    <row r="38" spans="1:19">
      <c r="A38" s="13" t="s">
        <v>45</v>
      </c>
      <c r="B38" s="20">
        <v>4267</v>
      </c>
      <c r="C38" s="20">
        <v>2015</v>
      </c>
      <c r="D38" s="20">
        <v>5510</v>
      </c>
      <c r="E38" s="15">
        <v>1663</v>
      </c>
      <c r="F38" s="15">
        <v>2503</v>
      </c>
      <c r="G38" s="15">
        <v>3213</v>
      </c>
      <c r="H38" s="15">
        <v>3624</v>
      </c>
      <c r="I38" s="15">
        <v>4702</v>
      </c>
      <c r="J38" s="15">
        <v>5510</v>
      </c>
      <c r="K38" s="15">
        <v>6416</v>
      </c>
      <c r="L38" s="15">
        <v>6801</v>
      </c>
      <c r="M38" s="15">
        <v>7093</v>
      </c>
      <c r="N38" s="15">
        <v>6911</v>
      </c>
      <c r="O38" s="15">
        <v>7184</v>
      </c>
      <c r="P38" s="15">
        <v>7649</v>
      </c>
      <c r="Q38" s="15">
        <v>7607</v>
      </c>
    </row>
    <row r="39" spans="1:19">
      <c r="A39" s="13" t="s">
        <v>46</v>
      </c>
      <c r="B39" s="20">
        <v>8009</v>
      </c>
      <c r="C39" s="20">
        <v>1610</v>
      </c>
      <c r="D39" s="20">
        <v>7553</v>
      </c>
      <c r="E39" s="15">
        <v>3648</v>
      </c>
      <c r="F39" s="15">
        <v>4289</v>
      </c>
      <c r="G39" s="15">
        <v>5012</v>
      </c>
      <c r="H39" s="15">
        <v>5295</v>
      </c>
      <c r="I39" s="15">
        <v>6599</v>
      </c>
      <c r="J39" s="15">
        <v>7553</v>
      </c>
      <c r="K39" s="15">
        <v>8625</v>
      </c>
      <c r="L39" s="15">
        <v>10334</v>
      </c>
      <c r="M39" s="15">
        <v>12228</v>
      </c>
      <c r="N39" s="15">
        <v>14245</v>
      </c>
      <c r="O39" s="15">
        <v>15905</v>
      </c>
      <c r="P39" s="15">
        <v>17471</v>
      </c>
      <c r="Q39" s="15">
        <v>18557</v>
      </c>
    </row>
    <row r="40" spans="1:19">
      <c r="A40" s="123" t="s">
        <v>47</v>
      </c>
      <c r="B40" s="124">
        <v>12276</v>
      </c>
      <c r="C40" s="124">
        <v>3625</v>
      </c>
      <c r="D40" s="124">
        <v>13063</v>
      </c>
      <c r="E40" s="124">
        <v>5311</v>
      </c>
      <c r="F40" s="124">
        <v>6792</v>
      </c>
      <c r="G40" s="124">
        <v>8225</v>
      </c>
      <c r="H40" s="124">
        <v>8919</v>
      </c>
      <c r="I40" s="124">
        <v>11301</v>
      </c>
      <c r="J40" s="124">
        <v>13063</v>
      </c>
      <c r="K40" s="124">
        <v>15041</v>
      </c>
      <c r="L40" s="124">
        <v>17135</v>
      </c>
      <c r="M40" s="124">
        <v>19321</v>
      </c>
      <c r="N40" s="124">
        <v>21156</v>
      </c>
      <c r="O40" s="124">
        <v>23089</v>
      </c>
      <c r="P40" s="124">
        <v>25120</v>
      </c>
      <c r="Q40" s="124">
        <v>26164</v>
      </c>
    </row>
    <row r="41" spans="1:19">
      <c r="A41" s="13" t="s">
        <v>48</v>
      </c>
      <c r="B41" s="20">
        <v>427</v>
      </c>
      <c r="C41" s="20">
        <v>125</v>
      </c>
      <c r="D41" s="20">
        <v>37</v>
      </c>
      <c r="E41" s="15">
        <v>216</v>
      </c>
      <c r="F41" s="15">
        <v>163</v>
      </c>
      <c r="G41" s="15">
        <v>196</v>
      </c>
      <c r="H41" s="15">
        <v>98</v>
      </c>
      <c r="I41" s="15">
        <v>61</v>
      </c>
      <c r="J41" s="15">
        <v>37</v>
      </c>
      <c r="K41" s="15">
        <v>38</v>
      </c>
      <c r="L41" s="15">
        <v>94</v>
      </c>
      <c r="M41" s="15">
        <v>106</v>
      </c>
      <c r="N41" s="15">
        <v>151</v>
      </c>
      <c r="O41" s="15">
        <v>153</v>
      </c>
      <c r="P41" s="15">
        <v>177</v>
      </c>
      <c r="Q41" s="15">
        <v>157</v>
      </c>
    </row>
    <row r="42" spans="1:19">
      <c r="A42" s="13" t="s">
        <v>49</v>
      </c>
      <c r="B42" s="20">
        <v>0</v>
      </c>
      <c r="C42" s="20">
        <v>0</v>
      </c>
      <c r="D42" s="20">
        <v>0</v>
      </c>
      <c r="E42" s="15">
        <v>0</v>
      </c>
      <c r="F42" s="15">
        <v>0</v>
      </c>
      <c r="G42" s="15">
        <v>0</v>
      </c>
      <c r="H42" s="15">
        <v>0</v>
      </c>
      <c r="I42" s="15">
        <v>0</v>
      </c>
      <c r="J42" s="15">
        <v>0</v>
      </c>
      <c r="K42" s="15">
        <v>0</v>
      </c>
      <c r="L42" s="15">
        <v>0</v>
      </c>
      <c r="M42" s="15">
        <v>0</v>
      </c>
      <c r="N42" s="15">
        <v>0</v>
      </c>
      <c r="O42" s="15">
        <v>0</v>
      </c>
      <c r="P42" s="15">
        <v>0</v>
      </c>
      <c r="Q42" s="15">
        <v>0</v>
      </c>
    </row>
    <row r="43" spans="1:19">
      <c r="A43" s="13" t="s">
        <v>50</v>
      </c>
      <c r="B43" s="20">
        <v>0</v>
      </c>
      <c r="C43" s="20">
        <v>0</v>
      </c>
      <c r="D43" s="20">
        <v>0</v>
      </c>
      <c r="E43" s="15">
        <v>0</v>
      </c>
      <c r="F43" s="15">
        <v>0</v>
      </c>
      <c r="G43" s="15">
        <v>0</v>
      </c>
      <c r="H43" s="15">
        <v>0</v>
      </c>
      <c r="I43" s="15">
        <v>0</v>
      </c>
      <c r="J43" s="15">
        <v>0</v>
      </c>
      <c r="K43" s="15">
        <v>0</v>
      </c>
      <c r="L43" s="15">
        <v>0</v>
      </c>
      <c r="M43" s="15">
        <v>0</v>
      </c>
      <c r="N43" s="15">
        <v>0</v>
      </c>
      <c r="O43" s="15">
        <v>0</v>
      </c>
      <c r="P43" s="15">
        <v>0</v>
      </c>
      <c r="Q43" s="15">
        <v>0</v>
      </c>
    </row>
    <row r="44" spans="1:19">
      <c r="A44" s="123" t="s">
        <v>51</v>
      </c>
      <c r="B44" s="124">
        <v>32153</v>
      </c>
      <c r="C44" s="124">
        <v>4986</v>
      </c>
      <c r="D44" s="124">
        <v>13350</v>
      </c>
      <c r="E44" s="124">
        <v>6056</v>
      </c>
      <c r="F44" s="124">
        <v>7784</v>
      </c>
      <c r="G44" s="124">
        <v>8706</v>
      </c>
      <c r="H44" s="124">
        <v>9406</v>
      </c>
      <c r="I44" s="124">
        <v>12347</v>
      </c>
      <c r="J44" s="124">
        <v>13350</v>
      </c>
      <c r="K44" s="124">
        <v>16036</v>
      </c>
      <c r="L44" s="124">
        <v>18195</v>
      </c>
      <c r="M44" s="124">
        <v>19993</v>
      </c>
      <c r="N44" s="124">
        <v>22820</v>
      </c>
      <c r="O44" s="124">
        <v>24363</v>
      </c>
      <c r="P44" s="124">
        <v>27276</v>
      </c>
      <c r="Q44" s="124">
        <v>27829</v>
      </c>
      <c r="R44" s="111"/>
      <c r="S44" s="111"/>
    </row>
    <row r="45" spans="1:19">
      <c r="A45" s="22"/>
      <c r="B45" s="23"/>
      <c r="C45" s="23"/>
      <c r="D45" s="23"/>
      <c r="E45" s="23"/>
      <c r="F45" s="23"/>
      <c r="G45" s="23"/>
      <c r="H45" s="23"/>
      <c r="I45" s="23"/>
      <c r="J45" s="23"/>
      <c r="K45" s="23"/>
      <c r="L45" s="23"/>
    </row>
    <row r="46" spans="1:19">
      <c r="A46" s="12"/>
    </row>
    <row r="47" spans="1:19" ht="15" customHeight="1">
      <c r="A47" s="229" t="s">
        <v>54</v>
      </c>
      <c r="B47" s="231" t="s">
        <v>55</v>
      </c>
      <c r="C47" s="222"/>
      <c r="D47" s="222"/>
      <c r="E47" s="222"/>
      <c r="F47" s="222"/>
      <c r="G47" s="222"/>
      <c r="H47" s="232"/>
    </row>
    <row r="48" spans="1:19" ht="14.85" customHeight="1">
      <c r="A48" s="230"/>
      <c r="B48" s="127" t="s">
        <v>56</v>
      </c>
      <c r="C48" s="127" t="s">
        <v>57</v>
      </c>
      <c r="D48" s="127" t="s">
        <v>58</v>
      </c>
      <c r="E48" s="127" t="s">
        <v>59</v>
      </c>
      <c r="F48" s="127" t="s">
        <v>60</v>
      </c>
      <c r="G48" s="127" t="s">
        <v>61</v>
      </c>
      <c r="H48" s="128" t="s">
        <v>62</v>
      </c>
    </row>
    <row r="49" spans="1:8">
      <c r="A49" s="24" t="s">
        <v>63</v>
      </c>
      <c r="B49" s="94">
        <v>78</v>
      </c>
      <c r="C49" s="94">
        <v>13</v>
      </c>
      <c r="D49" s="94">
        <v>4</v>
      </c>
      <c r="E49" s="94">
        <v>0</v>
      </c>
      <c r="F49" s="94">
        <v>0</v>
      </c>
      <c r="G49" s="94">
        <v>0</v>
      </c>
      <c r="H49" s="94">
        <v>0</v>
      </c>
    </row>
    <row r="50" spans="1:8">
      <c r="A50" s="24" t="s">
        <v>64</v>
      </c>
      <c r="B50" s="94">
        <v>583</v>
      </c>
      <c r="C50" s="94">
        <v>62</v>
      </c>
      <c r="D50" s="94">
        <v>16</v>
      </c>
      <c r="E50" s="94">
        <v>0</v>
      </c>
      <c r="F50" s="94">
        <v>0</v>
      </c>
      <c r="G50" s="94">
        <v>0</v>
      </c>
      <c r="H50" s="94">
        <v>0</v>
      </c>
    </row>
    <row r="51" spans="1:8">
      <c r="A51" s="24" t="s">
        <v>65</v>
      </c>
      <c r="B51" s="94">
        <v>53</v>
      </c>
      <c r="C51" s="94">
        <v>6</v>
      </c>
      <c r="D51" s="94">
        <v>0</v>
      </c>
      <c r="E51" s="94">
        <v>0</v>
      </c>
      <c r="F51" s="94">
        <v>0</v>
      </c>
      <c r="G51" s="94">
        <v>0</v>
      </c>
      <c r="H51" s="94">
        <v>0</v>
      </c>
    </row>
    <row r="52" spans="1:8">
      <c r="A52" s="24" t="s">
        <v>66</v>
      </c>
      <c r="B52" s="94">
        <v>81</v>
      </c>
      <c r="C52" s="94">
        <v>35</v>
      </c>
      <c r="D52" s="94">
        <v>12</v>
      </c>
      <c r="E52" s="94">
        <v>0</v>
      </c>
      <c r="F52" s="94">
        <v>0</v>
      </c>
      <c r="G52" s="94">
        <v>0</v>
      </c>
      <c r="H52" s="94">
        <v>0</v>
      </c>
    </row>
    <row r="53" spans="1:8">
      <c r="A53" s="24" t="s">
        <v>67</v>
      </c>
      <c r="B53" s="94">
        <v>442</v>
      </c>
      <c r="C53" s="94">
        <v>48</v>
      </c>
      <c r="D53" s="94">
        <v>43</v>
      </c>
      <c r="E53" s="94">
        <v>0</v>
      </c>
      <c r="F53" s="94">
        <v>0</v>
      </c>
      <c r="G53" s="94">
        <v>0</v>
      </c>
      <c r="H53" s="94">
        <v>0</v>
      </c>
    </row>
    <row r="54" spans="1:8">
      <c r="A54" s="24" t="s">
        <v>68</v>
      </c>
      <c r="B54" s="94">
        <v>18</v>
      </c>
      <c r="C54" s="94">
        <v>7</v>
      </c>
      <c r="D54" s="94">
        <v>3</v>
      </c>
      <c r="E54" s="94">
        <v>0</v>
      </c>
      <c r="F54" s="94">
        <v>4</v>
      </c>
      <c r="G54" s="94">
        <v>0</v>
      </c>
      <c r="H54" s="94">
        <v>0</v>
      </c>
    </row>
    <row r="55" spans="1:8">
      <c r="A55" s="24" t="s">
        <v>69</v>
      </c>
      <c r="B55" s="94">
        <v>4031</v>
      </c>
      <c r="C55" s="94">
        <v>3571</v>
      </c>
      <c r="D55" s="94">
        <v>2</v>
      </c>
      <c r="E55" s="94">
        <v>1</v>
      </c>
      <c r="F55" s="94">
        <v>2</v>
      </c>
      <c r="G55" s="94">
        <v>0</v>
      </c>
      <c r="H55" s="94">
        <v>0</v>
      </c>
    </row>
    <row r="56" spans="1:8">
      <c r="A56" s="24" t="s">
        <v>46</v>
      </c>
      <c r="B56" s="94">
        <v>6710</v>
      </c>
      <c r="C56" s="94">
        <v>7593</v>
      </c>
      <c r="D56" s="94">
        <v>4229</v>
      </c>
      <c r="E56" s="94">
        <v>1</v>
      </c>
      <c r="F56" s="94">
        <v>24</v>
      </c>
      <c r="G56" s="94">
        <v>0</v>
      </c>
      <c r="H56" s="94">
        <v>0</v>
      </c>
    </row>
    <row r="57" spans="1:8">
      <c r="A57" s="27" t="s">
        <v>70</v>
      </c>
      <c r="B57" s="94">
        <v>154</v>
      </c>
      <c r="C57" s="94">
        <v>3</v>
      </c>
      <c r="D57" s="94">
        <v>0</v>
      </c>
      <c r="E57" s="94">
        <v>0</v>
      </c>
      <c r="F57" s="94">
        <v>0</v>
      </c>
      <c r="G57" s="94">
        <v>0</v>
      </c>
      <c r="H57" s="94">
        <v>0</v>
      </c>
    </row>
    <row r="58" spans="1:8">
      <c r="A58" s="27" t="s">
        <v>71</v>
      </c>
      <c r="B58" s="26">
        <v>0</v>
      </c>
      <c r="C58" s="26">
        <v>0</v>
      </c>
      <c r="D58" s="26">
        <v>0</v>
      </c>
      <c r="E58" s="26">
        <v>0</v>
      </c>
      <c r="F58" s="26">
        <v>0</v>
      </c>
      <c r="G58" s="26">
        <v>0</v>
      </c>
      <c r="H58" s="26">
        <v>0</v>
      </c>
    </row>
    <row r="59" spans="1:8">
      <c r="A59" s="27" t="s">
        <v>72</v>
      </c>
      <c r="B59" s="26">
        <v>0</v>
      </c>
      <c r="C59" s="26">
        <v>0</v>
      </c>
      <c r="D59" s="26">
        <v>0</v>
      </c>
      <c r="E59" s="26">
        <v>0</v>
      </c>
      <c r="F59" s="26">
        <v>0</v>
      </c>
      <c r="G59" s="26">
        <v>0</v>
      </c>
      <c r="H59" s="26">
        <v>0</v>
      </c>
    </row>
    <row r="60" spans="1:8">
      <c r="A60" s="129" t="s">
        <v>73</v>
      </c>
      <c r="B60" s="206">
        <v>12150</v>
      </c>
      <c r="C60" s="136">
        <v>11338</v>
      </c>
      <c r="D60" s="136">
        <v>4309</v>
      </c>
      <c r="E60" s="136">
        <v>2</v>
      </c>
      <c r="F60" s="136">
        <v>30</v>
      </c>
      <c r="G60" s="136">
        <v>0</v>
      </c>
      <c r="H60" s="136">
        <v>0</v>
      </c>
    </row>
    <row r="61" spans="1:8">
      <c r="A61" s="225" t="s">
        <v>74</v>
      </c>
      <c r="B61" s="226"/>
      <c r="C61" s="226"/>
      <c r="D61" s="226"/>
      <c r="E61" s="226"/>
      <c r="F61" s="226"/>
      <c r="G61" s="226"/>
      <c r="H61" s="226"/>
    </row>
    <row r="62" spans="1:8" s="30" customFormat="1" ht="15.6"/>
    <row r="63" spans="1:8" ht="15" customHeight="1">
      <c r="A63" s="220" t="s">
        <v>75</v>
      </c>
      <c r="B63" s="222" t="s">
        <v>76</v>
      </c>
      <c r="C63" s="223"/>
      <c r="D63" s="223"/>
      <c r="E63" s="223"/>
      <c r="F63" s="223"/>
      <c r="G63" s="223"/>
      <c r="H63" s="224"/>
    </row>
    <row r="64" spans="1:8">
      <c r="A64" s="221"/>
      <c r="B64" s="127" t="s">
        <v>56</v>
      </c>
      <c r="C64" s="127" t="s">
        <v>57</v>
      </c>
      <c r="D64" s="127" t="s">
        <v>58</v>
      </c>
      <c r="E64" s="127" t="s">
        <v>59</v>
      </c>
      <c r="F64" s="127" t="s">
        <v>60</v>
      </c>
      <c r="G64" s="127" t="s">
        <v>61</v>
      </c>
      <c r="H64" s="128" t="s">
        <v>62</v>
      </c>
    </row>
    <row r="65" spans="1:8">
      <c r="A65" s="24" t="s">
        <v>63</v>
      </c>
      <c r="B65" s="25">
        <v>22</v>
      </c>
      <c r="C65" s="26">
        <v>0</v>
      </c>
      <c r="D65" s="26">
        <v>0</v>
      </c>
      <c r="E65" s="26">
        <v>0</v>
      </c>
      <c r="F65" s="26">
        <v>0</v>
      </c>
      <c r="G65" s="26">
        <v>0</v>
      </c>
      <c r="H65" s="26">
        <v>0</v>
      </c>
    </row>
    <row r="66" spans="1:8">
      <c r="A66" s="24" t="s">
        <v>64</v>
      </c>
      <c r="B66" s="25">
        <v>244</v>
      </c>
      <c r="C66" s="26">
        <v>1</v>
      </c>
      <c r="D66" s="26">
        <v>0</v>
      </c>
      <c r="E66" s="26">
        <v>0</v>
      </c>
      <c r="F66" s="26">
        <v>0</v>
      </c>
      <c r="G66" s="26">
        <v>0</v>
      </c>
      <c r="H66" s="26">
        <v>0</v>
      </c>
    </row>
    <row r="67" spans="1:8">
      <c r="A67" s="24" t="s">
        <v>65</v>
      </c>
      <c r="B67" s="25">
        <v>23</v>
      </c>
      <c r="C67" s="26">
        <v>0</v>
      </c>
      <c r="D67" s="26">
        <v>1</v>
      </c>
      <c r="E67" s="26">
        <v>0</v>
      </c>
      <c r="F67" s="26">
        <v>0</v>
      </c>
      <c r="G67" s="26">
        <v>0</v>
      </c>
      <c r="H67" s="26">
        <v>0</v>
      </c>
    </row>
    <row r="68" spans="1:8">
      <c r="A68" s="24" t="s">
        <v>66</v>
      </c>
      <c r="B68" s="25">
        <v>24</v>
      </c>
      <c r="C68" s="26">
        <v>0</v>
      </c>
      <c r="D68" s="26">
        <v>0</v>
      </c>
      <c r="E68" s="26">
        <v>0</v>
      </c>
      <c r="F68" s="26">
        <v>0</v>
      </c>
      <c r="G68" s="26">
        <v>0</v>
      </c>
      <c r="H68" s="26">
        <v>0</v>
      </c>
    </row>
    <row r="69" spans="1:8">
      <c r="A69" s="24" t="s">
        <v>67</v>
      </c>
      <c r="B69" s="25">
        <v>187</v>
      </c>
      <c r="C69" s="26">
        <v>0</v>
      </c>
      <c r="D69" s="26">
        <v>0</v>
      </c>
      <c r="E69" s="26">
        <v>0</v>
      </c>
      <c r="F69" s="26">
        <v>0</v>
      </c>
      <c r="G69" s="26">
        <v>0</v>
      </c>
      <c r="H69" s="26">
        <v>0</v>
      </c>
    </row>
    <row r="70" spans="1:8">
      <c r="A70" s="24" t="s">
        <v>68</v>
      </c>
      <c r="B70" s="26">
        <v>12</v>
      </c>
      <c r="C70" s="26">
        <v>11</v>
      </c>
      <c r="D70" s="26">
        <v>4</v>
      </c>
      <c r="E70" s="26">
        <v>0</v>
      </c>
      <c r="F70" s="26">
        <v>0</v>
      </c>
      <c r="G70" s="26">
        <v>0</v>
      </c>
      <c r="H70" s="26">
        <v>0</v>
      </c>
    </row>
    <row r="71" spans="1:8">
      <c r="A71" s="24" t="s">
        <v>77</v>
      </c>
      <c r="B71" s="26">
        <v>1657</v>
      </c>
      <c r="C71" s="26">
        <v>5</v>
      </c>
      <c r="D71" s="26">
        <v>0</v>
      </c>
      <c r="E71" s="26">
        <v>0</v>
      </c>
      <c r="F71" s="26">
        <v>1</v>
      </c>
      <c r="G71" s="26">
        <v>0</v>
      </c>
      <c r="H71" s="26">
        <v>0</v>
      </c>
    </row>
    <row r="72" spans="1:8">
      <c r="A72" s="24" t="s">
        <v>78</v>
      </c>
      <c r="B72" s="26">
        <v>3318</v>
      </c>
      <c r="C72" s="26">
        <v>326</v>
      </c>
      <c r="D72" s="26">
        <v>4</v>
      </c>
      <c r="E72" s="26">
        <v>0</v>
      </c>
      <c r="F72" s="26">
        <v>0</v>
      </c>
      <c r="G72" s="26">
        <v>0</v>
      </c>
      <c r="H72" s="26">
        <v>0</v>
      </c>
    </row>
    <row r="73" spans="1:8">
      <c r="A73" s="27" t="s">
        <v>70</v>
      </c>
      <c r="B73" s="28">
        <v>215</v>
      </c>
      <c r="C73" s="28">
        <v>0</v>
      </c>
      <c r="D73" s="28">
        <v>1</v>
      </c>
      <c r="E73" s="28">
        <v>0</v>
      </c>
      <c r="F73" s="28">
        <v>0</v>
      </c>
      <c r="G73" s="28">
        <v>0</v>
      </c>
      <c r="H73" s="28">
        <v>0</v>
      </c>
    </row>
    <row r="74" spans="1:8">
      <c r="A74" s="27" t="s">
        <v>71</v>
      </c>
      <c r="B74" s="26">
        <v>0</v>
      </c>
      <c r="C74" s="26">
        <v>0</v>
      </c>
      <c r="D74" s="26">
        <v>0</v>
      </c>
      <c r="E74" s="26">
        <v>0</v>
      </c>
      <c r="F74" s="26">
        <v>0</v>
      </c>
      <c r="G74" s="26">
        <v>0</v>
      </c>
      <c r="H74" s="26">
        <v>0</v>
      </c>
    </row>
    <row r="75" spans="1:8">
      <c r="A75" s="27" t="s">
        <v>72</v>
      </c>
      <c r="B75" s="29">
        <v>0</v>
      </c>
      <c r="C75" s="29">
        <v>0</v>
      </c>
      <c r="D75" s="29">
        <v>0</v>
      </c>
      <c r="E75" s="29">
        <v>0</v>
      </c>
      <c r="F75" s="29">
        <v>0</v>
      </c>
      <c r="G75" s="29">
        <v>0</v>
      </c>
      <c r="H75" s="29">
        <v>0</v>
      </c>
    </row>
    <row r="76" spans="1:8">
      <c r="A76" s="129" t="s">
        <v>73</v>
      </c>
      <c r="B76" s="130">
        <v>5702</v>
      </c>
      <c r="C76" s="131">
        <v>343</v>
      </c>
      <c r="D76" s="131">
        <v>10</v>
      </c>
      <c r="E76" s="131">
        <v>0</v>
      </c>
      <c r="F76" s="131">
        <v>1</v>
      </c>
      <c r="G76" s="131">
        <v>0</v>
      </c>
      <c r="H76" s="131">
        <v>0</v>
      </c>
    </row>
    <row r="77" spans="1:8">
      <c r="A77" s="225" t="s">
        <v>79</v>
      </c>
      <c r="B77" s="226"/>
      <c r="C77" s="226"/>
      <c r="D77" s="226"/>
      <c r="E77" s="226"/>
      <c r="F77" s="226"/>
      <c r="G77" s="226"/>
      <c r="H77" s="226"/>
    </row>
  </sheetData>
  <sheetProtection algorithmName="SHA-512" hashValue="XHoRUiNmQQ45GeeliT53lowIRzKIuxEi4HnkDYbvg++xOD2NKzivKbAnWsCf+KUpDKeFKwi827IPy1ZBz2DCUw==" saltValue="3nk5qHjzI7MT+nB6NXQjdQ==" spinCount="100000" sheet="1" objects="1" scenarios="1"/>
  <mergeCells count="22">
    <mergeCell ref="I29:I30"/>
    <mergeCell ref="D29:D30"/>
    <mergeCell ref="E29:E30"/>
    <mergeCell ref="F29:F30"/>
    <mergeCell ref="G29:G30"/>
    <mergeCell ref="H29:H30"/>
    <mergeCell ref="A63:A64"/>
    <mergeCell ref="B63:H63"/>
    <mergeCell ref="A77:H77"/>
    <mergeCell ref="P29:P30"/>
    <mergeCell ref="Q29:Q30"/>
    <mergeCell ref="A47:A48"/>
    <mergeCell ref="B47:H47"/>
    <mergeCell ref="A61:H61"/>
    <mergeCell ref="J29:J30"/>
    <mergeCell ref="K29:K30"/>
    <mergeCell ref="L29:L30"/>
    <mergeCell ref="M29:M30"/>
    <mergeCell ref="N29:N30"/>
    <mergeCell ref="O29:O30"/>
    <mergeCell ref="B29:B30"/>
    <mergeCell ref="C29:C30"/>
  </mergeCells>
  <hyperlinks>
    <hyperlink ref="A11" location="'Unallocated Claims'!A47" display="Age distribution of unallocated claims​" xr:uid="{B2C8F6DE-CAF5-4ABA-A329-E0A91D48F06C}"/>
    <hyperlink ref="A10" location="'Unallocated Claims'!A29" display="Unallocated claims" xr:uid="{3783B88B-C1E9-4BB0-ADD3-3ADDA1957E4C}"/>
  </hyperlinks>
  <pageMargins left="0.25" right="0.25" top="0.75" bottom="0.75" header="0.3" footer="0.3"/>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EA57-3AF4-499C-ABEB-9B4CB025517C}">
  <sheetPr>
    <tabColor rgb="FF00B050"/>
  </sheetPr>
  <dimension ref="A1:M51"/>
  <sheetViews>
    <sheetView topLeftCell="A29" workbookViewId="0">
      <selection activeCell="G46" sqref="G46:G47"/>
    </sheetView>
  </sheetViews>
  <sheetFormatPr defaultRowHeight="14.45"/>
  <cols>
    <col min="6" max="6" width="25.5703125" bestFit="1" customWidth="1"/>
    <col min="7" max="7" width="11.5703125" customWidth="1"/>
  </cols>
  <sheetData>
    <row r="1" spans="1:13">
      <c r="B1" t="s">
        <v>80</v>
      </c>
      <c r="C1" t="s">
        <v>81</v>
      </c>
      <c r="D1" t="s">
        <v>82</v>
      </c>
      <c r="E1" t="s">
        <v>83</v>
      </c>
      <c r="F1" t="s">
        <v>84</v>
      </c>
      <c r="G1" t="s">
        <v>85</v>
      </c>
      <c r="H1" t="s">
        <v>86</v>
      </c>
      <c r="I1" t="s">
        <v>87</v>
      </c>
      <c r="J1" t="s">
        <v>88</v>
      </c>
      <c r="K1" t="s">
        <v>89</v>
      </c>
      <c r="L1" t="s">
        <v>90</v>
      </c>
      <c r="M1" t="s">
        <v>91</v>
      </c>
    </row>
    <row r="2" spans="1:13">
      <c r="A2">
        <v>1</v>
      </c>
      <c r="B2">
        <v>51</v>
      </c>
      <c r="C2" t="s">
        <v>92</v>
      </c>
      <c r="D2" s="203">
        <v>46053</v>
      </c>
      <c r="E2">
        <v>1</v>
      </c>
      <c r="F2" s="24" t="s">
        <v>63</v>
      </c>
      <c r="G2">
        <v>78</v>
      </c>
      <c r="H2">
        <v>13</v>
      </c>
      <c r="I2">
        <v>4</v>
      </c>
      <c r="J2">
        <v>0</v>
      </c>
      <c r="K2">
        <v>0</v>
      </c>
      <c r="L2">
        <v>0</v>
      </c>
      <c r="M2">
        <v>0</v>
      </c>
    </row>
    <row r="3" spans="1:13" ht="29.1">
      <c r="A3">
        <v>2</v>
      </c>
      <c r="B3">
        <v>51</v>
      </c>
      <c r="C3" t="s">
        <v>92</v>
      </c>
      <c r="D3" s="203">
        <v>46053</v>
      </c>
      <c r="E3">
        <v>8</v>
      </c>
      <c r="F3" s="24" t="s">
        <v>78</v>
      </c>
      <c r="G3">
        <v>6710</v>
      </c>
      <c r="H3">
        <v>7593</v>
      </c>
      <c r="I3">
        <v>4229</v>
      </c>
      <c r="J3">
        <v>1</v>
      </c>
      <c r="K3">
        <v>24</v>
      </c>
      <c r="L3">
        <v>0</v>
      </c>
      <c r="M3">
        <v>0</v>
      </c>
    </row>
    <row r="4" spans="1:13">
      <c r="A4">
        <v>3</v>
      </c>
      <c r="B4">
        <v>51</v>
      </c>
      <c r="C4" t="s">
        <v>92</v>
      </c>
      <c r="D4" s="203">
        <v>46053</v>
      </c>
      <c r="E4">
        <v>4</v>
      </c>
      <c r="F4" s="24" t="s">
        <v>66</v>
      </c>
      <c r="G4">
        <v>81</v>
      </c>
      <c r="H4">
        <v>35</v>
      </c>
      <c r="I4">
        <v>12</v>
      </c>
      <c r="J4">
        <v>0</v>
      </c>
      <c r="K4">
        <v>0</v>
      </c>
      <c r="L4">
        <v>0</v>
      </c>
      <c r="M4">
        <v>0</v>
      </c>
    </row>
    <row r="5" spans="1:13">
      <c r="A5">
        <v>4</v>
      </c>
      <c r="B5">
        <v>51</v>
      </c>
      <c r="C5" t="s">
        <v>92</v>
      </c>
      <c r="D5" s="203">
        <v>46053</v>
      </c>
      <c r="E5">
        <v>2</v>
      </c>
      <c r="F5" s="24" t="s">
        <v>64</v>
      </c>
      <c r="G5">
        <v>583</v>
      </c>
      <c r="H5">
        <v>62</v>
      </c>
      <c r="I5">
        <v>16</v>
      </c>
      <c r="J5">
        <v>0</v>
      </c>
      <c r="K5">
        <v>0</v>
      </c>
      <c r="L5">
        <v>0</v>
      </c>
      <c r="M5">
        <v>0</v>
      </c>
    </row>
    <row r="6" spans="1:13" ht="29.1">
      <c r="A6">
        <v>5</v>
      </c>
      <c r="B6">
        <v>51</v>
      </c>
      <c r="C6" t="s">
        <v>92</v>
      </c>
      <c r="D6" s="203">
        <v>46053</v>
      </c>
      <c r="E6">
        <v>7</v>
      </c>
      <c r="F6" s="24" t="s">
        <v>77</v>
      </c>
      <c r="G6">
        <v>4031</v>
      </c>
      <c r="H6">
        <v>3571</v>
      </c>
      <c r="I6">
        <v>2</v>
      </c>
      <c r="J6">
        <v>1</v>
      </c>
      <c r="K6">
        <v>2</v>
      </c>
      <c r="L6">
        <v>0</v>
      </c>
      <c r="M6">
        <v>0</v>
      </c>
    </row>
    <row r="7" spans="1:13">
      <c r="A7">
        <v>6</v>
      </c>
      <c r="B7">
        <v>51</v>
      </c>
      <c r="C7" t="s">
        <v>92</v>
      </c>
      <c r="D7" s="203">
        <v>46053</v>
      </c>
      <c r="E7">
        <v>9</v>
      </c>
      <c r="F7" s="27" t="s">
        <v>70</v>
      </c>
      <c r="G7">
        <v>154</v>
      </c>
      <c r="H7">
        <v>3</v>
      </c>
      <c r="I7">
        <v>0</v>
      </c>
      <c r="J7">
        <v>0</v>
      </c>
      <c r="K7">
        <v>0</v>
      </c>
      <c r="L7">
        <v>0</v>
      </c>
      <c r="M7">
        <v>0</v>
      </c>
    </row>
    <row r="8" spans="1:13">
      <c r="A8">
        <v>7</v>
      </c>
      <c r="B8">
        <v>51</v>
      </c>
      <c r="C8" t="s">
        <v>92</v>
      </c>
      <c r="D8" s="203">
        <v>46053</v>
      </c>
      <c r="E8">
        <v>12</v>
      </c>
      <c r="F8" t="s">
        <v>93</v>
      </c>
      <c r="G8">
        <v>112</v>
      </c>
      <c r="H8">
        <v>600</v>
      </c>
      <c r="I8">
        <v>0</v>
      </c>
      <c r="J8">
        <v>0</v>
      </c>
      <c r="K8">
        <v>0</v>
      </c>
      <c r="L8">
        <v>0</v>
      </c>
      <c r="M8">
        <v>0</v>
      </c>
    </row>
    <row r="9" spans="1:13">
      <c r="A9">
        <v>8</v>
      </c>
      <c r="B9">
        <v>51</v>
      </c>
      <c r="C9" t="s">
        <v>92</v>
      </c>
      <c r="D9" s="203">
        <v>46053</v>
      </c>
      <c r="E9">
        <v>5</v>
      </c>
      <c r="F9" s="24" t="s">
        <v>67</v>
      </c>
      <c r="G9">
        <v>442</v>
      </c>
      <c r="H9">
        <v>48</v>
      </c>
      <c r="I9">
        <v>43</v>
      </c>
      <c r="J9">
        <v>0</v>
      </c>
      <c r="K9">
        <v>0</v>
      </c>
      <c r="L9">
        <v>0</v>
      </c>
      <c r="M9">
        <v>0</v>
      </c>
    </row>
    <row r="10" spans="1:13">
      <c r="A10">
        <v>9</v>
      </c>
      <c r="B10">
        <v>51</v>
      </c>
      <c r="C10" t="s">
        <v>92</v>
      </c>
      <c r="D10" s="203">
        <v>46053</v>
      </c>
      <c r="E10">
        <v>6</v>
      </c>
      <c r="F10" s="24" t="s">
        <v>68</v>
      </c>
      <c r="G10">
        <v>18</v>
      </c>
      <c r="H10">
        <v>7</v>
      </c>
      <c r="I10">
        <v>3</v>
      </c>
      <c r="J10">
        <v>0</v>
      </c>
      <c r="K10">
        <v>4</v>
      </c>
      <c r="L10">
        <v>0</v>
      </c>
      <c r="M10">
        <v>0</v>
      </c>
    </row>
    <row r="11" spans="1:13">
      <c r="A11">
        <v>10</v>
      </c>
      <c r="B11">
        <v>51</v>
      </c>
      <c r="C11" t="s">
        <v>92</v>
      </c>
      <c r="D11" s="203">
        <v>46053</v>
      </c>
      <c r="E11">
        <v>3</v>
      </c>
      <c r="F11" s="24" t="s">
        <v>65</v>
      </c>
      <c r="G11">
        <v>53</v>
      </c>
      <c r="H11">
        <v>6</v>
      </c>
      <c r="I11">
        <v>0</v>
      </c>
      <c r="J11">
        <v>0</v>
      </c>
      <c r="K11">
        <v>0</v>
      </c>
      <c r="L11">
        <v>0</v>
      </c>
      <c r="M11">
        <v>0</v>
      </c>
    </row>
    <row r="14" spans="1:13">
      <c r="A14" s="204" t="s">
        <v>94</v>
      </c>
    </row>
    <row r="15" spans="1:13">
      <c r="B15" t="s">
        <v>80</v>
      </c>
      <c r="C15" t="s">
        <v>81</v>
      </c>
      <c r="D15" t="s">
        <v>95</v>
      </c>
      <c r="E15" t="s">
        <v>83</v>
      </c>
      <c r="F15" s="24" t="s">
        <v>84</v>
      </c>
      <c r="G15" t="s">
        <v>85</v>
      </c>
      <c r="H15" t="s">
        <v>86</v>
      </c>
      <c r="I15" t="s">
        <v>87</v>
      </c>
      <c r="J15" t="s">
        <v>88</v>
      </c>
      <c r="K15" t="s">
        <v>89</v>
      </c>
      <c r="L15" t="s">
        <v>90</v>
      </c>
      <c r="M15" t="s">
        <v>91</v>
      </c>
    </row>
    <row r="16" spans="1:13">
      <c r="A16">
        <v>1</v>
      </c>
      <c r="B16">
        <v>2</v>
      </c>
      <c r="C16" s="105" t="s">
        <v>15</v>
      </c>
      <c r="D16" s="105">
        <v>46023</v>
      </c>
      <c r="E16">
        <v>1</v>
      </c>
      <c r="F16" s="43" t="s">
        <v>96</v>
      </c>
      <c r="G16">
        <v>74</v>
      </c>
      <c r="H16">
        <v>83</v>
      </c>
      <c r="I16">
        <v>87</v>
      </c>
      <c r="J16">
        <v>62</v>
      </c>
      <c r="K16">
        <v>282</v>
      </c>
      <c r="L16">
        <v>336</v>
      </c>
      <c r="M16">
        <v>59</v>
      </c>
    </row>
    <row r="17" spans="1:13" ht="29.1">
      <c r="A17">
        <v>2</v>
      </c>
      <c r="B17">
        <v>2</v>
      </c>
      <c r="C17" s="105" t="s">
        <v>15</v>
      </c>
      <c r="D17" s="105">
        <v>46023</v>
      </c>
      <c r="E17">
        <v>8</v>
      </c>
      <c r="F17" s="43" t="s">
        <v>97</v>
      </c>
      <c r="G17">
        <v>121</v>
      </c>
      <c r="H17">
        <v>170</v>
      </c>
      <c r="I17">
        <v>184</v>
      </c>
      <c r="J17">
        <v>159</v>
      </c>
      <c r="K17">
        <v>229</v>
      </c>
      <c r="L17">
        <v>308</v>
      </c>
      <c r="M17">
        <v>7</v>
      </c>
    </row>
    <row r="18" spans="1:13">
      <c r="A18">
        <v>3</v>
      </c>
      <c r="B18">
        <v>2</v>
      </c>
      <c r="C18" s="105" t="s">
        <v>15</v>
      </c>
      <c r="D18" s="105">
        <v>46023</v>
      </c>
      <c r="E18">
        <v>2</v>
      </c>
      <c r="F18" s="43" t="s">
        <v>98</v>
      </c>
      <c r="G18">
        <v>170</v>
      </c>
      <c r="H18">
        <v>216</v>
      </c>
      <c r="I18">
        <v>646</v>
      </c>
      <c r="J18">
        <v>335</v>
      </c>
      <c r="K18">
        <v>456</v>
      </c>
      <c r="L18">
        <v>339</v>
      </c>
      <c r="M18">
        <v>45</v>
      </c>
    </row>
    <row r="19" spans="1:13" ht="29.1">
      <c r="A19">
        <v>4</v>
      </c>
      <c r="B19">
        <v>2</v>
      </c>
      <c r="C19" s="105" t="s">
        <v>15</v>
      </c>
      <c r="D19" s="105">
        <v>46023</v>
      </c>
      <c r="E19">
        <v>7</v>
      </c>
      <c r="F19" s="43" t="s">
        <v>99</v>
      </c>
      <c r="G19">
        <v>82</v>
      </c>
      <c r="H19">
        <v>239</v>
      </c>
      <c r="I19">
        <v>707</v>
      </c>
      <c r="J19">
        <v>67</v>
      </c>
      <c r="K19">
        <v>65</v>
      </c>
      <c r="L19">
        <v>6</v>
      </c>
      <c r="M19">
        <v>1</v>
      </c>
    </row>
    <row r="20" spans="1:13" ht="29.1">
      <c r="A20">
        <v>5</v>
      </c>
      <c r="B20">
        <v>2</v>
      </c>
      <c r="C20" s="105" t="s">
        <v>15</v>
      </c>
      <c r="D20" s="105">
        <v>46023</v>
      </c>
      <c r="E20">
        <v>11</v>
      </c>
      <c r="F20" s="83" t="s">
        <v>100</v>
      </c>
      <c r="G20">
        <v>5</v>
      </c>
      <c r="H20">
        <v>4</v>
      </c>
      <c r="I20">
        <v>1</v>
      </c>
      <c r="J20">
        <v>2</v>
      </c>
      <c r="K20">
        <v>2</v>
      </c>
      <c r="L20">
        <v>0</v>
      </c>
      <c r="M20">
        <v>0</v>
      </c>
    </row>
    <row r="21" spans="1:13">
      <c r="A21">
        <v>6</v>
      </c>
      <c r="B21">
        <v>2</v>
      </c>
      <c r="C21" s="105" t="s">
        <v>15</v>
      </c>
      <c r="D21" s="105">
        <v>46023</v>
      </c>
      <c r="E21">
        <v>9</v>
      </c>
      <c r="F21" s="83" t="s">
        <v>101</v>
      </c>
      <c r="G21" s="24">
        <v>142</v>
      </c>
      <c r="H21">
        <v>81</v>
      </c>
      <c r="I21">
        <v>10</v>
      </c>
      <c r="J21">
        <v>1</v>
      </c>
      <c r="K21">
        <v>0</v>
      </c>
      <c r="L21">
        <v>0</v>
      </c>
      <c r="M21">
        <v>0</v>
      </c>
    </row>
    <row r="22" spans="1:13">
      <c r="A22">
        <v>7</v>
      </c>
      <c r="B22">
        <v>2</v>
      </c>
      <c r="C22" s="105" t="s">
        <v>15</v>
      </c>
      <c r="D22" s="105">
        <v>46023</v>
      </c>
      <c r="E22">
        <v>12</v>
      </c>
      <c r="F22" t="s">
        <v>93</v>
      </c>
      <c r="G22">
        <v>34</v>
      </c>
      <c r="H22">
        <v>73</v>
      </c>
      <c r="I22">
        <v>0</v>
      </c>
      <c r="J22">
        <v>0</v>
      </c>
      <c r="K22">
        <v>0</v>
      </c>
      <c r="L22">
        <v>0</v>
      </c>
      <c r="M22">
        <v>0</v>
      </c>
    </row>
    <row r="23" spans="1:13">
      <c r="A23">
        <v>8</v>
      </c>
      <c r="B23">
        <v>2</v>
      </c>
      <c r="C23" s="105" t="s">
        <v>15</v>
      </c>
      <c r="D23" s="105">
        <v>46023</v>
      </c>
      <c r="E23">
        <v>6</v>
      </c>
      <c r="F23" s="43" t="s">
        <v>102</v>
      </c>
      <c r="G23">
        <v>61</v>
      </c>
      <c r="H23">
        <v>22</v>
      </c>
      <c r="I23">
        <v>3</v>
      </c>
      <c r="J23">
        <v>3</v>
      </c>
      <c r="K23">
        <v>1</v>
      </c>
      <c r="L23">
        <v>3</v>
      </c>
      <c r="M23">
        <v>0</v>
      </c>
    </row>
    <row r="24" spans="1:13">
      <c r="A24">
        <v>9</v>
      </c>
      <c r="B24">
        <v>2</v>
      </c>
      <c r="C24" s="105" t="s">
        <v>15</v>
      </c>
      <c r="D24" s="105">
        <v>46023</v>
      </c>
      <c r="E24">
        <v>3</v>
      </c>
      <c r="F24" s="43" t="s">
        <v>103</v>
      </c>
      <c r="G24">
        <v>26</v>
      </c>
      <c r="H24">
        <v>35</v>
      </c>
      <c r="I24">
        <v>41</v>
      </c>
      <c r="J24">
        <v>45</v>
      </c>
      <c r="K24">
        <v>180</v>
      </c>
      <c r="L24">
        <v>210</v>
      </c>
      <c r="M24">
        <v>47</v>
      </c>
    </row>
    <row r="25" spans="1:13">
      <c r="A25">
        <v>10</v>
      </c>
      <c r="B25">
        <v>2</v>
      </c>
      <c r="C25" s="105" t="s">
        <v>15</v>
      </c>
      <c r="D25" s="105">
        <v>46023</v>
      </c>
      <c r="E25">
        <v>10</v>
      </c>
      <c r="F25" s="83" t="s">
        <v>104</v>
      </c>
      <c r="G25">
        <v>11</v>
      </c>
      <c r="H25">
        <v>9</v>
      </c>
      <c r="I25">
        <v>3</v>
      </c>
      <c r="J25">
        <v>1</v>
      </c>
      <c r="K25">
        <v>0</v>
      </c>
      <c r="L25">
        <v>0</v>
      </c>
      <c r="M25">
        <v>0</v>
      </c>
    </row>
    <row r="28" spans="1:13">
      <c r="A28" t="s">
        <v>105</v>
      </c>
      <c r="F28" s="43"/>
    </row>
    <row r="29" spans="1:13">
      <c r="B29" t="s">
        <v>80</v>
      </c>
      <c r="C29" t="s">
        <v>81</v>
      </c>
      <c r="D29" t="s">
        <v>82</v>
      </c>
      <c r="E29" t="s">
        <v>83</v>
      </c>
      <c r="F29" s="43" t="s">
        <v>84</v>
      </c>
      <c r="G29" t="s">
        <v>85</v>
      </c>
      <c r="H29" t="s">
        <v>86</v>
      </c>
      <c r="I29" t="s">
        <v>87</v>
      </c>
      <c r="J29" t="s">
        <v>88</v>
      </c>
      <c r="K29" t="s">
        <v>89</v>
      </c>
      <c r="L29" t="s">
        <v>90</v>
      </c>
      <c r="M29" t="s">
        <v>91</v>
      </c>
    </row>
    <row r="30" spans="1:13">
      <c r="A30">
        <v>1</v>
      </c>
      <c r="B30">
        <v>41</v>
      </c>
      <c r="C30" t="s">
        <v>106</v>
      </c>
      <c r="D30" s="203">
        <v>46053</v>
      </c>
      <c r="E30">
        <v>1</v>
      </c>
      <c r="F30" s="43" t="s">
        <v>96</v>
      </c>
      <c r="G30">
        <v>654</v>
      </c>
      <c r="H30">
        <v>652</v>
      </c>
      <c r="I30">
        <v>545</v>
      </c>
      <c r="J30">
        <v>337</v>
      </c>
      <c r="K30">
        <v>530</v>
      </c>
      <c r="L30">
        <v>102</v>
      </c>
      <c r="M30">
        <v>29</v>
      </c>
    </row>
    <row r="31" spans="1:13" ht="29.1">
      <c r="A31">
        <v>2</v>
      </c>
      <c r="B31">
        <v>41</v>
      </c>
      <c r="C31" t="s">
        <v>106</v>
      </c>
      <c r="D31" s="203">
        <v>46053</v>
      </c>
      <c r="E31">
        <v>8</v>
      </c>
      <c r="F31" s="43" t="s">
        <v>97</v>
      </c>
      <c r="G31">
        <v>7298</v>
      </c>
      <c r="H31">
        <v>8480</v>
      </c>
      <c r="I31">
        <v>6291</v>
      </c>
      <c r="J31">
        <v>3394</v>
      </c>
      <c r="K31">
        <v>3773</v>
      </c>
      <c r="L31">
        <v>779</v>
      </c>
      <c r="M31">
        <v>92</v>
      </c>
    </row>
    <row r="32" spans="1:13">
      <c r="A32">
        <v>3</v>
      </c>
      <c r="B32">
        <v>41</v>
      </c>
      <c r="C32" t="s">
        <v>106</v>
      </c>
      <c r="D32" s="203">
        <v>46053</v>
      </c>
      <c r="E32">
        <v>4</v>
      </c>
      <c r="F32" s="43" t="s">
        <v>107</v>
      </c>
      <c r="G32">
        <v>807</v>
      </c>
      <c r="H32">
        <v>1138</v>
      </c>
      <c r="I32">
        <v>1237</v>
      </c>
      <c r="J32">
        <v>1086</v>
      </c>
      <c r="K32">
        <v>1772</v>
      </c>
      <c r="L32">
        <v>588</v>
      </c>
      <c r="M32">
        <v>126</v>
      </c>
    </row>
    <row r="33" spans="1:13">
      <c r="A33">
        <v>4</v>
      </c>
      <c r="B33">
        <v>41</v>
      </c>
      <c r="C33" t="s">
        <v>106</v>
      </c>
      <c r="D33" s="203">
        <v>46053</v>
      </c>
      <c r="E33">
        <v>2</v>
      </c>
      <c r="F33" s="43" t="s">
        <v>98</v>
      </c>
      <c r="G33">
        <v>5745</v>
      </c>
      <c r="H33">
        <v>6771</v>
      </c>
      <c r="I33">
        <v>3843</v>
      </c>
      <c r="J33">
        <v>1811</v>
      </c>
      <c r="K33">
        <v>1726</v>
      </c>
      <c r="L33">
        <v>353</v>
      </c>
      <c r="M33">
        <v>43</v>
      </c>
    </row>
    <row r="34" spans="1:13" ht="29.1">
      <c r="A34">
        <v>5</v>
      </c>
      <c r="B34">
        <v>41</v>
      </c>
      <c r="C34" t="s">
        <v>106</v>
      </c>
      <c r="D34" s="203">
        <v>46053</v>
      </c>
      <c r="E34">
        <v>7</v>
      </c>
      <c r="F34" s="43" t="s">
        <v>99</v>
      </c>
      <c r="G34">
        <v>4297</v>
      </c>
      <c r="H34">
        <v>5059</v>
      </c>
      <c r="I34">
        <v>1756</v>
      </c>
      <c r="J34">
        <v>475</v>
      </c>
      <c r="K34">
        <v>419</v>
      </c>
      <c r="L34">
        <v>147</v>
      </c>
      <c r="M34">
        <v>136</v>
      </c>
    </row>
    <row r="35" spans="1:13">
      <c r="A35">
        <v>6</v>
      </c>
      <c r="B35">
        <v>41</v>
      </c>
      <c r="C35" t="s">
        <v>106</v>
      </c>
      <c r="D35" s="203">
        <v>46053</v>
      </c>
      <c r="E35">
        <v>9</v>
      </c>
      <c r="F35" s="83" t="s">
        <v>101</v>
      </c>
      <c r="G35">
        <v>1008</v>
      </c>
      <c r="H35">
        <v>252</v>
      </c>
      <c r="I35">
        <v>31</v>
      </c>
      <c r="J35">
        <v>3</v>
      </c>
      <c r="K35">
        <v>2</v>
      </c>
      <c r="L35">
        <v>0</v>
      </c>
      <c r="M35">
        <v>0</v>
      </c>
    </row>
    <row r="36" spans="1:13">
      <c r="A36">
        <v>7</v>
      </c>
      <c r="B36">
        <v>41</v>
      </c>
      <c r="C36" t="s">
        <v>106</v>
      </c>
      <c r="D36" s="203">
        <v>46053</v>
      </c>
      <c r="E36">
        <v>12</v>
      </c>
      <c r="F36" s="83" t="s">
        <v>93</v>
      </c>
      <c r="G36">
        <v>352</v>
      </c>
      <c r="H36">
        <v>328</v>
      </c>
      <c r="I36">
        <v>321</v>
      </c>
      <c r="J36">
        <v>237</v>
      </c>
      <c r="K36">
        <v>130</v>
      </c>
      <c r="L36">
        <v>3</v>
      </c>
      <c r="M36">
        <v>0</v>
      </c>
    </row>
    <row r="37" spans="1:13">
      <c r="A37">
        <v>8</v>
      </c>
      <c r="B37">
        <v>41</v>
      </c>
      <c r="C37" t="s">
        <v>106</v>
      </c>
      <c r="D37" s="203">
        <v>46053</v>
      </c>
      <c r="E37">
        <v>5</v>
      </c>
      <c r="F37" s="43" t="s">
        <v>108</v>
      </c>
      <c r="G37">
        <v>3991</v>
      </c>
      <c r="H37">
        <v>4249</v>
      </c>
      <c r="I37">
        <v>3109</v>
      </c>
      <c r="J37">
        <v>2119</v>
      </c>
      <c r="K37">
        <v>3175</v>
      </c>
      <c r="L37">
        <v>1087</v>
      </c>
      <c r="M37">
        <v>209</v>
      </c>
    </row>
    <row r="38" spans="1:13">
      <c r="A38">
        <v>9</v>
      </c>
      <c r="B38">
        <v>41</v>
      </c>
      <c r="C38" t="s">
        <v>106</v>
      </c>
      <c r="D38" s="203">
        <v>46053</v>
      </c>
      <c r="E38">
        <v>6</v>
      </c>
      <c r="F38" s="43" t="s">
        <v>102</v>
      </c>
      <c r="G38">
        <v>292</v>
      </c>
      <c r="H38">
        <v>151</v>
      </c>
      <c r="I38">
        <v>62</v>
      </c>
      <c r="J38">
        <v>46</v>
      </c>
      <c r="K38">
        <v>64</v>
      </c>
      <c r="L38">
        <v>25</v>
      </c>
      <c r="M38">
        <v>4</v>
      </c>
    </row>
    <row r="39" spans="1:13">
      <c r="A39">
        <v>10</v>
      </c>
      <c r="B39">
        <v>41</v>
      </c>
      <c r="C39" t="s">
        <v>106</v>
      </c>
      <c r="D39" s="203">
        <v>46053</v>
      </c>
      <c r="E39">
        <v>3</v>
      </c>
      <c r="F39" s="43" t="s">
        <v>103</v>
      </c>
      <c r="G39">
        <v>533</v>
      </c>
      <c r="H39">
        <v>394</v>
      </c>
      <c r="I39">
        <v>182</v>
      </c>
      <c r="J39">
        <v>79</v>
      </c>
      <c r="K39">
        <v>102</v>
      </c>
      <c r="L39">
        <v>26</v>
      </c>
      <c r="M39">
        <v>6</v>
      </c>
    </row>
    <row r="40" spans="1:13" ht="29.1">
      <c r="A40">
        <v>1</v>
      </c>
      <c r="B40">
        <v>401</v>
      </c>
      <c r="C40" t="s">
        <v>106</v>
      </c>
      <c r="D40" s="203">
        <v>46053</v>
      </c>
      <c r="E40">
        <v>11</v>
      </c>
      <c r="F40" s="83" t="s">
        <v>100</v>
      </c>
      <c r="G40">
        <v>11</v>
      </c>
      <c r="H40">
        <v>18</v>
      </c>
      <c r="I40">
        <v>7</v>
      </c>
      <c r="J40">
        <v>9</v>
      </c>
      <c r="K40">
        <v>3</v>
      </c>
      <c r="L40">
        <v>2</v>
      </c>
      <c r="M40">
        <v>5</v>
      </c>
    </row>
    <row r="41" spans="1:13">
      <c r="A41">
        <v>2</v>
      </c>
      <c r="B41">
        <v>401</v>
      </c>
      <c r="C41" t="s">
        <v>106</v>
      </c>
      <c r="D41" s="203">
        <v>46053</v>
      </c>
      <c r="E41">
        <v>10</v>
      </c>
      <c r="F41" s="83" t="s">
        <v>104</v>
      </c>
      <c r="G41">
        <v>60</v>
      </c>
      <c r="H41">
        <v>20</v>
      </c>
      <c r="I41">
        <v>12</v>
      </c>
      <c r="J41">
        <v>7</v>
      </c>
      <c r="K41">
        <v>9</v>
      </c>
      <c r="L41">
        <v>1</v>
      </c>
      <c r="M41">
        <v>1</v>
      </c>
    </row>
    <row r="42" spans="1:13">
      <c r="F42" s="43"/>
    </row>
    <row r="43" spans="1:13">
      <c r="F43" s="43"/>
    </row>
    <row r="44" spans="1:13">
      <c r="F44" s="43"/>
    </row>
    <row r="45" spans="1:13">
      <c r="F45" s="43"/>
    </row>
    <row r="46" spans="1:13">
      <c r="F46" s="43"/>
    </row>
    <row r="47" spans="1:13">
      <c r="F47" s="43"/>
    </row>
    <row r="48" spans="1:13">
      <c r="F48" s="43"/>
    </row>
    <row r="49" spans="6:6">
      <c r="F49" s="83"/>
    </row>
    <row r="50" spans="6:6">
      <c r="F50" s="83"/>
    </row>
    <row r="51" spans="6:6">
      <c r="F51" s="8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U129"/>
  <sheetViews>
    <sheetView showGridLines="0" zoomScale="90" zoomScaleNormal="90" workbookViewId="0"/>
  </sheetViews>
  <sheetFormatPr defaultColWidth="9.140625" defaultRowHeight="14.45"/>
  <cols>
    <col min="1" max="1" width="48.140625" style="4" customWidth="1"/>
    <col min="2" max="4" width="11.5703125" style="4" customWidth="1"/>
    <col min="5" max="5" width="9.140625" style="4" customWidth="1"/>
    <col min="6" max="6" width="10.5703125" style="4" customWidth="1"/>
    <col min="7" max="16" width="9.140625" style="4" customWidth="1"/>
    <col min="17" max="17" width="10.42578125" style="4" customWidth="1"/>
    <col min="18" max="18" width="10.42578125" style="4" bestFit="1" customWidth="1"/>
    <col min="19" max="19" width="12" style="4" bestFit="1" customWidth="1"/>
    <col min="20" max="16384" width="9.140625" style="4"/>
  </cols>
  <sheetData>
    <row r="1" spans="1:19" s="2" customFormat="1">
      <c r="A1" s="1"/>
      <c r="B1" s="1"/>
      <c r="C1" s="1"/>
      <c r="D1" s="1"/>
      <c r="E1" s="1"/>
      <c r="F1" s="1"/>
      <c r="G1" s="1"/>
      <c r="H1" s="1"/>
      <c r="I1" s="1"/>
      <c r="J1" s="1"/>
      <c r="K1" s="1"/>
      <c r="L1" s="1"/>
      <c r="M1" s="1"/>
      <c r="N1" s="1"/>
      <c r="O1" s="1"/>
      <c r="P1" s="1"/>
      <c r="Q1" s="1"/>
    </row>
    <row r="2" spans="1:19" s="2" customFormat="1">
      <c r="A2" s="1"/>
      <c r="B2" s="1"/>
      <c r="C2" s="1"/>
      <c r="D2" s="1"/>
      <c r="E2" s="1"/>
      <c r="F2" s="1"/>
      <c r="G2" s="1"/>
      <c r="H2" s="1"/>
      <c r="I2" s="1"/>
      <c r="J2" s="1"/>
      <c r="K2" s="1"/>
      <c r="L2" s="1"/>
      <c r="M2" s="1"/>
      <c r="N2" s="1"/>
      <c r="O2" s="1"/>
      <c r="P2" s="1"/>
      <c r="Q2" s="1"/>
    </row>
    <row r="3" spans="1:19" s="2" customFormat="1">
      <c r="A3" s="1"/>
      <c r="B3" s="1"/>
      <c r="C3" s="1"/>
      <c r="D3" s="1"/>
      <c r="E3" s="1"/>
      <c r="F3" s="1"/>
      <c r="G3" s="1"/>
      <c r="H3" s="1"/>
      <c r="I3" s="1"/>
      <c r="J3" s="1"/>
      <c r="K3" s="1"/>
      <c r="L3" s="1"/>
      <c r="M3" s="1"/>
      <c r="N3" s="1"/>
      <c r="O3" s="1"/>
      <c r="P3" s="1"/>
      <c r="Q3" s="1"/>
    </row>
    <row r="4" spans="1:19" s="2" customFormat="1">
      <c r="A4" s="1"/>
      <c r="B4" s="1"/>
      <c r="C4" s="1"/>
      <c r="D4" s="1"/>
      <c r="E4" s="1"/>
      <c r="F4" s="1"/>
      <c r="G4" s="1"/>
      <c r="H4" s="1"/>
      <c r="I4" s="1"/>
      <c r="J4" s="1"/>
      <c r="K4" s="1"/>
      <c r="L4" s="1"/>
      <c r="M4" s="1"/>
      <c r="N4" s="1"/>
      <c r="O4" s="1"/>
      <c r="P4" s="1"/>
      <c r="Q4" s="1"/>
    </row>
    <row r="5" spans="1:19" s="2" customFormat="1">
      <c r="A5" s="1"/>
      <c r="B5" s="1"/>
      <c r="C5" s="1"/>
      <c r="D5" s="1"/>
      <c r="E5" s="1"/>
      <c r="F5" s="1"/>
      <c r="G5" s="1"/>
      <c r="H5" s="1"/>
      <c r="I5" s="1"/>
      <c r="J5" s="1"/>
      <c r="K5" s="1"/>
      <c r="L5" s="1"/>
      <c r="M5" s="1"/>
      <c r="N5" s="1"/>
      <c r="O5" s="1"/>
      <c r="P5" s="1"/>
      <c r="Q5" s="1"/>
    </row>
    <row r="6" spans="1:19" s="2" customFormat="1">
      <c r="A6" s="3"/>
      <c r="B6" s="3"/>
      <c r="C6" s="3"/>
      <c r="D6" s="3"/>
      <c r="E6" s="3"/>
      <c r="F6" s="3"/>
      <c r="G6" s="3"/>
      <c r="H6" s="3"/>
      <c r="I6" s="3"/>
      <c r="J6" s="3"/>
      <c r="K6" s="3"/>
      <c r="L6" s="3"/>
      <c r="M6" s="1"/>
      <c r="N6" s="1"/>
      <c r="O6" s="1"/>
      <c r="P6" s="1"/>
      <c r="Q6" s="1"/>
      <c r="S6" s="11"/>
    </row>
    <row r="7" spans="1:19" s="2" customFormat="1">
      <c r="A7" s="3"/>
      <c r="B7" s="3"/>
      <c r="C7" s="3"/>
      <c r="D7" s="3"/>
      <c r="E7" s="3"/>
      <c r="F7" s="3"/>
      <c r="G7" s="3"/>
      <c r="H7" s="3"/>
      <c r="I7" s="3"/>
      <c r="J7" s="3"/>
      <c r="K7" s="3"/>
      <c r="L7" s="3"/>
      <c r="M7" s="1"/>
      <c r="N7" s="1"/>
      <c r="O7" s="1"/>
      <c r="P7" s="1"/>
      <c r="Q7" s="1"/>
      <c r="S7" s="11"/>
    </row>
    <row r="8" spans="1:19">
      <c r="Q8" s="120">
        <v>46053</v>
      </c>
    </row>
    <row r="9" spans="1:19" ht="18.600000000000001">
      <c r="A9" s="5" t="s">
        <v>10</v>
      </c>
    </row>
    <row r="10" spans="1:19">
      <c r="A10" s="185" t="s">
        <v>10</v>
      </c>
    </row>
    <row r="11" spans="1:19">
      <c r="A11" s="185" t="s">
        <v>11</v>
      </c>
      <c r="L11" s="4" t="s">
        <v>0</v>
      </c>
    </row>
    <row r="12" spans="1:19">
      <c r="A12" s="185" t="s">
        <v>12</v>
      </c>
    </row>
    <row r="14" spans="1:19">
      <c r="A14" s="89"/>
    </row>
    <row r="15" spans="1:19">
      <c r="A15" s="89"/>
    </row>
    <row r="16" spans="1:19">
      <c r="A16" s="89"/>
    </row>
    <row r="17" spans="1:18">
      <c r="A17" s="89"/>
    </row>
    <row r="18" spans="1:18">
      <c r="A18" s="89"/>
    </row>
    <row r="19" spans="1:18">
      <c r="A19" s="89"/>
    </row>
    <row r="21" spans="1:18">
      <c r="O21" s="90"/>
    </row>
    <row r="24" spans="1:18">
      <c r="B24" s="4" t="s">
        <v>0</v>
      </c>
    </row>
    <row r="25" spans="1:18" ht="43.5">
      <c r="A25" s="132" t="s">
        <v>10</v>
      </c>
      <c r="B25" s="133">
        <v>45107</v>
      </c>
      <c r="C25" s="133">
        <v>45473</v>
      </c>
      <c r="D25" s="133">
        <v>45838</v>
      </c>
      <c r="E25" s="134">
        <v>45658</v>
      </c>
      <c r="F25" s="134">
        <v>45689</v>
      </c>
      <c r="G25" s="134">
        <v>45717</v>
      </c>
      <c r="H25" s="134">
        <v>45748</v>
      </c>
      <c r="I25" s="134">
        <v>45778</v>
      </c>
      <c r="J25" s="134">
        <v>45809</v>
      </c>
      <c r="K25" s="134">
        <v>45839</v>
      </c>
      <c r="L25" s="134">
        <v>45870</v>
      </c>
      <c r="M25" s="134">
        <v>45901</v>
      </c>
      <c r="N25" s="134">
        <v>45931</v>
      </c>
      <c r="O25" s="134">
        <v>45962</v>
      </c>
      <c r="P25" s="134">
        <v>45992</v>
      </c>
      <c r="Q25" s="134">
        <v>46023</v>
      </c>
      <c r="R25" s="135" t="s">
        <v>109</v>
      </c>
    </row>
    <row r="26" spans="1:18">
      <c r="A26" s="27" t="s">
        <v>63</v>
      </c>
      <c r="B26" s="91">
        <v>1635</v>
      </c>
      <c r="C26" s="91">
        <v>2432</v>
      </c>
      <c r="D26" s="91">
        <v>2749</v>
      </c>
      <c r="E26" s="92">
        <v>2720</v>
      </c>
      <c r="F26" s="92">
        <v>2641</v>
      </c>
      <c r="G26" s="92">
        <v>2637</v>
      </c>
      <c r="H26" s="92">
        <v>2595</v>
      </c>
      <c r="I26" s="92">
        <v>2601</v>
      </c>
      <c r="J26" s="92">
        <v>2749</v>
      </c>
      <c r="K26" s="92">
        <v>2737</v>
      </c>
      <c r="L26" s="92">
        <v>2802</v>
      </c>
      <c r="M26" s="92">
        <v>2857</v>
      </c>
      <c r="N26" s="92">
        <v>2817</v>
      </c>
      <c r="O26" s="92">
        <v>2842</v>
      </c>
      <c r="P26" s="92">
        <v>2863</v>
      </c>
      <c r="Q26" s="92">
        <v>2754</v>
      </c>
      <c r="R26" s="93">
        <f t="shared" ref="R26:R38" si="0">(Q26-P26)/P26</f>
        <v>-3.8071952497380372E-2</v>
      </c>
    </row>
    <row r="27" spans="1:18">
      <c r="A27" s="27" t="s">
        <v>64</v>
      </c>
      <c r="B27" s="91">
        <v>12086</v>
      </c>
      <c r="C27" s="91">
        <v>16850</v>
      </c>
      <c r="D27" s="91">
        <v>17038</v>
      </c>
      <c r="E27" s="92">
        <v>17791</v>
      </c>
      <c r="F27" s="92">
        <v>17443</v>
      </c>
      <c r="G27" s="92">
        <v>17567</v>
      </c>
      <c r="H27" s="92">
        <v>17440</v>
      </c>
      <c r="I27" s="92">
        <v>16706</v>
      </c>
      <c r="J27" s="92">
        <v>17038</v>
      </c>
      <c r="K27" s="92">
        <v>16832</v>
      </c>
      <c r="L27" s="92">
        <v>17134</v>
      </c>
      <c r="M27" s="92">
        <v>17999</v>
      </c>
      <c r="N27" s="92">
        <v>18421</v>
      </c>
      <c r="O27" s="92">
        <v>18817</v>
      </c>
      <c r="P27" s="92">
        <v>19128</v>
      </c>
      <c r="Q27" s="92">
        <v>19631</v>
      </c>
      <c r="R27" s="93">
        <f t="shared" si="0"/>
        <v>2.6296528649100794E-2</v>
      </c>
    </row>
    <row r="28" spans="1:18">
      <c r="A28" s="27" t="s">
        <v>65</v>
      </c>
      <c r="B28" s="91">
        <v>1078</v>
      </c>
      <c r="C28" s="91">
        <v>844</v>
      </c>
      <c r="D28" s="91">
        <v>912</v>
      </c>
      <c r="E28" s="92">
        <v>838</v>
      </c>
      <c r="F28" s="92">
        <v>831</v>
      </c>
      <c r="G28" s="92">
        <v>815</v>
      </c>
      <c r="H28" s="92">
        <v>834</v>
      </c>
      <c r="I28" s="92">
        <v>828</v>
      </c>
      <c r="J28" s="92">
        <v>912</v>
      </c>
      <c r="K28" s="92">
        <v>886</v>
      </c>
      <c r="L28" s="92">
        <v>900</v>
      </c>
      <c r="M28" s="92">
        <v>981</v>
      </c>
      <c r="N28" s="92">
        <v>1028</v>
      </c>
      <c r="O28" s="92">
        <v>1188</v>
      </c>
      <c r="P28" s="92">
        <v>1271</v>
      </c>
      <c r="Q28" s="92">
        <v>1263</v>
      </c>
      <c r="R28" s="93">
        <f t="shared" si="0"/>
        <v>-6.2942564909520063E-3</v>
      </c>
    </row>
    <row r="29" spans="1:18">
      <c r="A29" s="83" t="s">
        <v>107</v>
      </c>
      <c r="B29" s="84">
        <v>4120</v>
      </c>
      <c r="C29" s="84">
        <v>5895</v>
      </c>
      <c r="D29" s="84">
        <v>7419</v>
      </c>
      <c r="E29" s="85">
        <v>7086</v>
      </c>
      <c r="F29" s="85">
        <v>7209</v>
      </c>
      <c r="G29" s="85">
        <v>7382</v>
      </c>
      <c r="H29" s="85">
        <v>7442</v>
      </c>
      <c r="I29" s="85">
        <v>7390</v>
      </c>
      <c r="J29" s="85">
        <v>7419</v>
      </c>
      <c r="K29" s="85">
        <v>7386</v>
      </c>
      <c r="L29" s="85">
        <v>7376</v>
      </c>
      <c r="M29" s="85">
        <v>7232</v>
      </c>
      <c r="N29" s="85">
        <v>7000</v>
      </c>
      <c r="O29" s="85">
        <v>6768</v>
      </c>
      <c r="P29" s="85">
        <v>6696</v>
      </c>
      <c r="Q29" s="85">
        <v>6626</v>
      </c>
      <c r="R29" s="93">
        <f t="shared" si="0"/>
        <v>-1.045400238948626E-2</v>
      </c>
    </row>
    <row r="30" spans="1:18">
      <c r="A30" s="83" t="s">
        <v>108</v>
      </c>
      <c r="B30" s="84">
        <v>11644</v>
      </c>
      <c r="C30" s="84">
        <v>16619</v>
      </c>
      <c r="D30" s="84">
        <v>17450</v>
      </c>
      <c r="E30" s="85">
        <v>17304</v>
      </c>
      <c r="F30" s="85">
        <v>17214</v>
      </c>
      <c r="G30" s="85">
        <v>17493</v>
      </c>
      <c r="H30" s="85">
        <v>17584</v>
      </c>
      <c r="I30" s="85">
        <v>17014</v>
      </c>
      <c r="J30" s="85">
        <v>17450</v>
      </c>
      <c r="K30" s="85">
        <v>17261</v>
      </c>
      <c r="L30" s="85">
        <v>17294</v>
      </c>
      <c r="M30" s="85">
        <v>17402</v>
      </c>
      <c r="N30" s="85">
        <v>16908</v>
      </c>
      <c r="O30" s="85">
        <v>16898</v>
      </c>
      <c r="P30" s="85">
        <v>16743</v>
      </c>
      <c r="Q30" s="85">
        <v>17406</v>
      </c>
      <c r="R30" s="93">
        <f t="shared" si="0"/>
        <v>3.9598638236875115E-2</v>
      </c>
    </row>
    <row r="31" spans="1:18">
      <c r="A31" s="83" t="s">
        <v>102</v>
      </c>
      <c r="B31" s="84">
        <v>681</v>
      </c>
      <c r="C31" s="84">
        <v>678</v>
      </c>
      <c r="D31" s="84">
        <v>768</v>
      </c>
      <c r="E31" s="85">
        <v>655</v>
      </c>
      <c r="F31" s="85">
        <v>673</v>
      </c>
      <c r="G31" s="85">
        <v>696</v>
      </c>
      <c r="H31" s="85">
        <v>745</v>
      </c>
      <c r="I31" s="85">
        <v>778</v>
      </c>
      <c r="J31" s="85">
        <v>768</v>
      </c>
      <c r="K31" s="85">
        <v>719</v>
      </c>
      <c r="L31" s="85">
        <v>704</v>
      </c>
      <c r="M31" s="85">
        <v>726</v>
      </c>
      <c r="N31" s="85">
        <v>687</v>
      </c>
      <c r="O31" s="85">
        <v>649</v>
      </c>
      <c r="P31" s="85">
        <v>654</v>
      </c>
      <c r="Q31" s="85">
        <v>612</v>
      </c>
      <c r="R31" s="93">
        <f t="shared" si="0"/>
        <v>-6.4220183486238536E-2</v>
      </c>
    </row>
    <row r="32" spans="1:18">
      <c r="A32" s="129" t="s">
        <v>110</v>
      </c>
      <c r="B32" s="136">
        <f>SUM(B26:B31)</f>
        <v>31244</v>
      </c>
      <c r="C32" s="136">
        <f>SUM(C26:C31)</f>
        <v>43318</v>
      </c>
      <c r="D32" s="136">
        <v>46336</v>
      </c>
      <c r="E32" s="136">
        <f t="shared" ref="E32:N32" si="1">SUM(E26:E31)</f>
        <v>46394</v>
      </c>
      <c r="F32" s="136">
        <f t="shared" si="1"/>
        <v>46011</v>
      </c>
      <c r="G32" s="136">
        <f t="shared" si="1"/>
        <v>46590</v>
      </c>
      <c r="H32" s="136">
        <f t="shared" si="1"/>
        <v>46640</v>
      </c>
      <c r="I32" s="136">
        <f t="shared" si="1"/>
        <v>45317</v>
      </c>
      <c r="J32" s="136">
        <f t="shared" si="1"/>
        <v>46336</v>
      </c>
      <c r="K32" s="136">
        <f t="shared" si="1"/>
        <v>45821</v>
      </c>
      <c r="L32" s="136">
        <f t="shared" si="1"/>
        <v>46210</v>
      </c>
      <c r="M32" s="136">
        <f t="shared" si="1"/>
        <v>47197</v>
      </c>
      <c r="N32" s="136">
        <f t="shared" si="1"/>
        <v>46861</v>
      </c>
      <c r="O32" s="136">
        <f>SUM(O26:O31)</f>
        <v>47162</v>
      </c>
      <c r="P32" s="136">
        <f>SUM(P26:P31)</f>
        <v>47355</v>
      </c>
      <c r="Q32" s="136">
        <v>48292</v>
      </c>
      <c r="R32" s="137">
        <f t="shared" si="0"/>
        <v>1.9786717347692957E-2</v>
      </c>
    </row>
    <row r="33" spans="1:21">
      <c r="A33" s="83" t="s">
        <v>99</v>
      </c>
      <c r="B33" s="84">
        <v>6209</v>
      </c>
      <c r="C33" s="84">
        <v>10861</v>
      </c>
      <c r="D33" s="84">
        <v>6673</v>
      </c>
      <c r="E33" s="85">
        <v>11667</v>
      </c>
      <c r="F33" s="85">
        <v>10745</v>
      </c>
      <c r="G33" s="85">
        <v>9951</v>
      </c>
      <c r="H33" s="85">
        <v>9174</v>
      </c>
      <c r="I33" s="85">
        <v>8044</v>
      </c>
      <c r="J33" s="85">
        <v>6673</v>
      </c>
      <c r="K33" s="85">
        <v>5712</v>
      </c>
      <c r="L33" s="85">
        <v>5306</v>
      </c>
      <c r="M33" s="85">
        <v>5100</v>
      </c>
      <c r="N33" s="85">
        <v>5488</v>
      </c>
      <c r="O33" s="85">
        <v>5123</v>
      </c>
      <c r="P33" s="85">
        <v>4696</v>
      </c>
      <c r="Q33" s="85">
        <v>4682</v>
      </c>
      <c r="R33" s="93">
        <f t="shared" si="0"/>
        <v>-2.981260647359455E-3</v>
      </c>
    </row>
    <row r="34" spans="1:21">
      <c r="A34" s="83" t="s">
        <v>97</v>
      </c>
      <c r="B34" s="84">
        <v>4378</v>
      </c>
      <c r="C34" s="84">
        <v>16867</v>
      </c>
      <c r="D34" s="84">
        <v>14994</v>
      </c>
      <c r="E34" s="85">
        <v>16067</v>
      </c>
      <c r="F34" s="85">
        <v>15708</v>
      </c>
      <c r="G34" s="85">
        <v>15311</v>
      </c>
      <c r="H34" s="85">
        <v>15375</v>
      </c>
      <c r="I34" s="85">
        <v>15182</v>
      </c>
      <c r="J34" s="85">
        <v>14994</v>
      </c>
      <c r="K34" s="85">
        <v>14969</v>
      </c>
      <c r="L34" s="85">
        <v>14596</v>
      </c>
      <c r="M34" s="85">
        <v>13900</v>
      </c>
      <c r="N34" s="85">
        <v>13180</v>
      </c>
      <c r="O34" s="85">
        <v>12602</v>
      </c>
      <c r="P34" s="85">
        <v>11894</v>
      </c>
      <c r="Q34" s="85">
        <v>11550</v>
      </c>
      <c r="R34" s="93">
        <f t="shared" si="0"/>
        <v>-2.8922145619640155E-2</v>
      </c>
    </row>
    <row r="35" spans="1:21">
      <c r="A35" s="129" t="s">
        <v>111</v>
      </c>
      <c r="B35" s="124">
        <f>SUM(B33:B34)</f>
        <v>10587</v>
      </c>
      <c r="C35" s="124">
        <f>SUM(C33:C34)</f>
        <v>27728</v>
      </c>
      <c r="D35" s="124">
        <v>21667</v>
      </c>
      <c r="E35" s="136">
        <f t="shared" ref="E35:N35" si="2">SUM(E33:E34)</f>
        <v>27734</v>
      </c>
      <c r="F35" s="136">
        <f t="shared" si="2"/>
        <v>26453</v>
      </c>
      <c r="G35" s="136">
        <f t="shared" si="2"/>
        <v>25262</v>
      </c>
      <c r="H35" s="136">
        <f t="shared" si="2"/>
        <v>24549</v>
      </c>
      <c r="I35" s="136">
        <f t="shared" si="2"/>
        <v>23226</v>
      </c>
      <c r="J35" s="136">
        <f t="shared" si="2"/>
        <v>21667</v>
      </c>
      <c r="K35" s="136">
        <f t="shared" si="2"/>
        <v>20681</v>
      </c>
      <c r="L35" s="136">
        <f t="shared" si="2"/>
        <v>19902</v>
      </c>
      <c r="M35" s="136">
        <f t="shared" si="2"/>
        <v>19000</v>
      </c>
      <c r="N35" s="136">
        <f t="shared" si="2"/>
        <v>18668</v>
      </c>
      <c r="O35" s="136">
        <f>SUM(O33:O34)</f>
        <v>17725</v>
      </c>
      <c r="P35" s="136">
        <f>SUM(P33:P34)</f>
        <v>16590</v>
      </c>
      <c r="Q35" s="136">
        <v>16232</v>
      </c>
      <c r="R35" s="137">
        <f t="shared" si="0"/>
        <v>-2.1579264617239302E-2</v>
      </c>
    </row>
    <row r="36" spans="1:21">
      <c r="A36" s="83" t="s">
        <v>101</v>
      </c>
      <c r="B36" s="84">
        <v>798</v>
      </c>
      <c r="C36" s="84">
        <v>950</v>
      </c>
      <c r="D36" s="84">
        <v>989</v>
      </c>
      <c r="E36" s="85">
        <v>1148</v>
      </c>
      <c r="F36" s="85">
        <v>1139</v>
      </c>
      <c r="G36" s="85">
        <v>1061</v>
      </c>
      <c r="H36" s="85">
        <v>1048</v>
      </c>
      <c r="I36" s="85">
        <v>982</v>
      </c>
      <c r="J36" s="85">
        <v>989</v>
      </c>
      <c r="K36" s="85">
        <v>984</v>
      </c>
      <c r="L36" s="85">
        <v>919</v>
      </c>
      <c r="M36" s="85">
        <v>979</v>
      </c>
      <c r="N36" s="85">
        <v>938</v>
      </c>
      <c r="O36" s="85">
        <v>923</v>
      </c>
      <c r="P36" s="85">
        <v>1012</v>
      </c>
      <c r="Q36" s="85">
        <v>1139</v>
      </c>
      <c r="R36" s="93">
        <f t="shared" si="0"/>
        <v>0.12549407114624506</v>
      </c>
    </row>
    <row r="37" spans="1:21">
      <c r="A37" s="83" t="s">
        <v>104</v>
      </c>
      <c r="B37" s="84">
        <v>161</v>
      </c>
      <c r="C37" s="84">
        <v>169</v>
      </c>
      <c r="D37" s="84">
        <v>130</v>
      </c>
      <c r="E37" s="85">
        <v>156</v>
      </c>
      <c r="F37" s="85">
        <v>151</v>
      </c>
      <c r="G37" s="85">
        <v>134</v>
      </c>
      <c r="H37" s="85">
        <v>128</v>
      </c>
      <c r="I37" s="85">
        <v>119</v>
      </c>
      <c r="J37" s="85">
        <v>130</v>
      </c>
      <c r="K37" s="85">
        <v>119</v>
      </c>
      <c r="L37" s="85">
        <v>123</v>
      </c>
      <c r="M37" s="85">
        <v>122</v>
      </c>
      <c r="N37" s="85">
        <v>118</v>
      </c>
      <c r="O37" s="85">
        <v>102</v>
      </c>
      <c r="P37" s="85">
        <v>107</v>
      </c>
      <c r="Q37" s="85">
        <v>110</v>
      </c>
      <c r="R37" s="93">
        <f t="shared" si="0"/>
        <v>2.8037383177570093E-2</v>
      </c>
    </row>
    <row r="38" spans="1:21">
      <c r="A38" s="83" t="s">
        <v>100</v>
      </c>
      <c r="B38" s="84">
        <v>98</v>
      </c>
      <c r="C38" s="84">
        <v>142</v>
      </c>
      <c r="D38" s="84">
        <v>173</v>
      </c>
      <c r="E38" s="85">
        <v>168</v>
      </c>
      <c r="F38" s="85">
        <v>174</v>
      </c>
      <c r="G38" s="85">
        <v>166</v>
      </c>
      <c r="H38" s="85">
        <v>180</v>
      </c>
      <c r="I38" s="85">
        <v>175</v>
      </c>
      <c r="J38" s="85">
        <v>173</v>
      </c>
      <c r="K38" s="85">
        <v>181</v>
      </c>
      <c r="L38" s="85">
        <v>189</v>
      </c>
      <c r="M38" s="85">
        <v>186</v>
      </c>
      <c r="N38" s="85">
        <v>192</v>
      </c>
      <c r="O38" s="85">
        <v>199</v>
      </c>
      <c r="P38" s="85">
        <v>214</v>
      </c>
      <c r="Q38" s="85">
        <v>55</v>
      </c>
      <c r="R38" s="93">
        <f t="shared" si="0"/>
        <v>-0.7429906542056075</v>
      </c>
    </row>
    <row r="39" spans="1:21">
      <c r="A39" s="129" t="s">
        <v>73</v>
      </c>
      <c r="B39" s="124">
        <f>SUM(B32,B35,B36:B38)</f>
        <v>42888</v>
      </c>
      <c r="C39" s="124">
        <f>SUM(C32,C35,C36:C38)</f>
        <v>72307</v>
      </c>
      <c r="D39" s="124">
        <v>69295</v>
      </c>
      <c r="E39" s="124">
        <f t="shared" ref="E39:O39" si="3">SUM(E32,E35,E36:E38)</f>
        <v>75600</v>
      </c>
      <c r="F39" s="124">
        <f t="shared" si="3"/>
        <v>73928</v>
      </c>
      <c r="G39" s="124">
        <f t="shared" si="3"/>
        <v>73213</v>
      </c>
      <c r="H39" s="124">
        <f t="shared" si="3"/>
        <v>72545</v>
      </c>
      <c r="I39" s="124">
        <f t="shared" si="3"/>
        <v>69819</v>
      </c>
      <c r="J39" s="124">
        <f t="shared" si="3"/>
        <v>69295</v>
      </c>
      <c r="K39" s="124">
        <f t="shared" si="3"/>
        <v>67786</v>
      </c>
      <c r="L39" s="124">
        <f t="shared" si="3"/>
        <v>67343</v>
      </c>
      <c r="M39" s="124">
        <f t="shared" si="3"/>
        <v>67484</v>
      </c>
      <c r="N39" s="124">
        <f t="shared" si="3"/>
        <v>66777</v>
      </c>
      <c r="O39" s="124">
        <f t="shared" si="3"/>
        <v>66111</v>
      </c>
      <c r="P39" s="124">
        <f>SUM(P32,P35,P36:P38)</f>
        <v>65278</v>
      </c>
      <c r="Q39" s="124">
        <v>65828</v>
      </c>
      <c r="R39" s="137">
        <f>(Q39-P39)/P39</f>
        <v>8.4255032323294222E-3</v>
      </c>
    </row>
    <row r="40" spans="1:21">
      <c r="P40" s="111"/>
      <c r="Q40" s="111"/>
      <c r="R40" s="201"/>
    </row>
    <row r="41" spans="1:21">
      <c r="A41" s="88"/>
    </row>
    <row r="42" spans="1:21" ht="24.75" customHeight="1">
      <c r="A42" s="140" t="s">
        <v>112</v>
      </c>
      <c r="B42" s="133">
        <v>45107</v>
      </c>
      <c r="C42" s="133">
        <v>45473</v>
      </c>
      <c r="D42" s="133">
        <v>45838</v>
      </c>
      <c r="E42" s="134">
        <v>45658</v>
      </c>
      <c r="F42" s="134">
        <v>45689</v>
      </c>
      <c r="G42" s="141">
        <v>45717</v>
      </c>
      <c r="H42" s="141">
        <v>45748</v>
      </c>
      <c r="I42" s="141">
        <v>45778</v>
      </c>
      <c r="J42" s="141">
        <v>45809</v>
      </c>
      <c r="K42" s="141">
        <v>45839</v>
      </c>
      <c r="L42" s="141">
        <v>45870</v>
      </c>
      <c r="M42" s="141">
        <v>45901</v>
      </c>
      <c r="N42" s="141">
        <v>45931</v>
      </c>
      <c r="O42" s="141">
        <v>45962</v>
      </c>
      <c r="P42" s="141">
        <v>45992</v>
      </c>
      <c r="Q42" s="141">
        <v>46023</v>
      </c>
      <c r="S42" s="205"/>
      <c r="T42" s="205"/>
    </row>
    <row r="43" spans="1:21">
      <c r="A43" s="83" t="s">
        <v>96</v>
      </c>
      <c r="B43" s="84">
        <v>2234</v>
      </c>
      <c r="C43" s="84">
        <v>2504</v>
      </c>
      <c r="D43" s="84">
        <v>2762</v>
      </c>
      <c r="E43" s="92">
        <v>2742</v>
      </c>
      <c r="F43" s="92">
        <v>2681</v>
      </c>
      <c r="G43" s="92">
        <v>2652</v>
      </c>
      <c r="H43" s="92">
        <v>2613</v>
      </c>
      <c r="I43" s="92">
        <v>2664</v>
      </c>
      <c r="J43" s="92">
        <v>2762</v>
      </c>
      <c r="K43" s="92">
        <v>2777</v>
      </c>
      <c r="L43" s="92">
        <v>2855</v>
      </c>
      <c r="M43" s="92">
        <v>2889</v>
      </c>
      <c r="N43" s="92">
        <v>2905</v>
      </c>
      <c r="O43" s="92">
        <v>2928</v>
      </c>
      <c r="P43" s="92">
        <v>2978</v>
      </c>
      <c r="Q43" s="92">
        <v>2849</v>
      </c>
      <c r="S43" s="111"/>
      <c r="T43" s="111"/>
      <c r="U43" s="111"/>
    </row>
    <row r="44" spans="1:21">
      <c r="A44" s="83" t="s">
        <v>98</v>
      </c>
      <c r="B44" s="84">
        <v>22204</v>
      </c>
      <c r="C44" s="84">
        <v>17498</v>
      </c>
      <c r="D44" s="84">
        <v>17158</v>
      </c>
      <c r="E44" s="92">
        <v>18036</v>
      </c>
      <c r="F44" s="92">
        <v>17848</v>
      </c>
      <c r="G44" s="92">
        <v>17684</v>
      </c>
      <c r="H44" s="92">
        <v>17640</v>
      </c>
      <c r="I44" s="92">
        <v>17136</v>
      </c>
      <c r="J44" s="92">
        <v>17158</v>
      </c>
      <c r="K44" s="92">
        <v>17294</v>
      </c>
      <c r="L44" s="92">
        <v>17631</v>
      </c>
      <c r="M44" s="92">
        <v>18244</v>
      </c>
      <c r="N44" s="92">
        <v>19141</v>
      </c>
      <c r="O44" s="92">
        <v>19359</v>
      </c>
      <c r="P44" s="92">
        <v>20057</v>
      </c>
      <c r="Q44" s="92">
        <v>20292</v>
      </c>
      <c r="S44" s="111"/>
      <c r="T44" s="111"/>
      <c r="U44" s="111"/>
    </row>
    <row r="45" spans="1:21">
      <c r="A45" s="83" t="s">
        <v>103</v>
      </c>
      <c r="B45" s="84">
        <v>1743</v>
      </c>
      <c r="C45" s="84">
        <v>880</v>
      </c>
      <c r="D45" s="84">
        <v>922</v>
      </c>
      <c r="E45" s="92">
        <v>862</v>
      </c>
      <c r="F45" s="92">
        <v>867</v>
      </c>
      <c r="G45" s="92">
        <v>833</v>
      </c>
      <c r="H45" s="92">
        <v>852</v>
      </c>
      <c r="I45" s="92">
        <v>867</v>
      </c>
      <c r="J45" s="92">
        <v>922</v>
      </c>
      <c r="K45" s="92">
        <v>939</v>
      </c>
      <c r="L45" s="92">
        <v>951</v>
      </c>
      <c r="M45" s="92">
        <v>1020</v>
      </c>
      <c r="N45" s="92">
        <v>1120</v>
      </c>
      <c r="O45" s="92">
        <v>1259</v>
      </c>
      <c r="P45" s="92">
        <v>1402</v>
      </c>
      <c r="Q45" s="92">
        <v>1322</v>
      </c>
      <c r="S45" s="111"/>
      <c r="T45" s="111"/>
      <c r="U45" s="111"/>
    </row>
    <row r="46" spans="1:21">
      <c r="A46" s="83" t="s">
        <v>107</v>
      </c>
      <c r="B46" s="84">
        <v>4522</v>
      </c>
      <c r="C46" s="84">
        <v>5958</v>
      </c>
      <c r="D46" s="84">
        <v>7437</v>
      </c>
      <c r="E46" s="85">
        <v>7110</v>
      </c>
      <c r="F46" s="85">
        <v>7254</v>
      </c>
      <c r="G46" s="85">
        <v>7394</v>
      </c>
      <c r="H46" s="85">
        <v>7463</v>
      </c>
      <c r="I46" s="85">
        <v>7461</v>
      </c>
      <c r="J46" s="85">
        <v>7437</v>
      </c>
      <c r="K46" s="85">
        <v>7432</v>
      </c>
      <c r="L46" s="85">
        <v>7422</v>
      </c>
      <c r="M46" s="85">
        <v>7270</v>
      </c>
      <c r="N46" s="85">
        <v>7057</v>
      </c>
      <c r="O46" s="85">
        <v>6823</v>
      </c>
      <c r="P46" s="85">
        <v>6805</v>
      </c>
      <c r="Q46" s="85">
        <v>6754</v>
      </c>
      <c r="S46" s="111"/>
      <c r="T46" s="111"/>
      <c r="U46" s="111"/>
    </row>
    <row r="47" spans="1:21">
      <c r="A47" s="83" t="s">
        <v>108</v>
      </c>
      <c r="B47" s="84">
        <v>19292</v>
      </c>
      <c r="C47" s="84">
        <v>17031</v>
      </c>
      <c r="D47" s="84">
        <v>17521</v>
      </c>
      <c r="E47" s="85">
        <v>17491</v>
      </c>
      <c r="F47" s="85">
        <v>17487</v>
      </c>
      <c r="G47" s="85">
        <v>17588</v>
      </c>
      <c r="H47" s="85">
        <v>17697</v>
      </c>
      <c r="I47" s="85">
        <v>17379</v>
      </c>
      <c r="J47" s="85">
        <v>17521</v>
      </c>
      <c r="K47" s="85">
        <v>17601</v>
      </c>
      <c r="L47" s="85">
        <v>17596</v>
      </c>
      <c r="M47" s="85">
        <v>17595</v>
      </c>
      <c r="N47" s="85">
        <v>17445</v>
      </c>
      <c r="O47" s="85">
        <v>17234</v>
      </c>
      <c r="P47" s="85">
        <v>17403</v>
      </c>
      <c r="Q47" s="85">
        <v>17939</v>
      </c>
      <c r="S47" s="111"/>
      <c r="T47" s="111"/>
      <c r="U47" s="111"/>
    </row>
    <row r="48" spans="1:21">
      <c r="A48" s="83" t="s">
        <v>102</v>
      </c>
      <c r="B48" s="84">
        <v>699</v>
      </c>
      <c r="C48" s="84">
        <v>683</v>
      </c>
      <c r="D48" s="84">
        <v>786</v>
      </c>
      <c r="E48" s="85">
        <v>682</v>
      </c>
      <c r="F48" s="85">
        <v>703</v>
      </c>
      <c r="G48" s="85">
        <v>724</v>
      </c>
      <c r="H48" s="85">
        <v>764</v>
      </c>
      <c r="I48" s="85">
        <v>795</v>
      </c>
      <c r="J48" s="85">
        <v>786</v>
      </c>
      <c r="K48" s="85">
        <v>735</v>
      </c>
      <c r="L48" s="85">
        <v>721</v>
      </c>
      <c r="M48" s="85">
        <v>745</v>
      </c>
      <c r="N48" s="85">
        <v>706</v>
      </c>
      <c r="O48" s="85">
        <v>680</v>
      </c>
      <c r="P48" s="85">
        <v>689</v>
      </c>
      <c r="Q48" s="85">
        <v>644</v>
      </c>
      <c r="S48" s="111"/>
      <c r="T48" s="111"/>
      <c r="U48" s="111"/>
    </row>
    <row r="49" spans="1:21">
      <c r="A49" s="129" t="s">
        <v>110</v>
      </c>
      <c r="B49" s="136">
        <f>SUM(B43:B48)</f>
        <v>50694</v>
      </c>
      <c r="C49" s="136">
        <f>SUM(C43:C48)</f>
        <v>44554</v>
      </c>
      <c r="D49" s="136">
        <f>SUM(D43:D48)</f>
        <v>46586</v>
      </c>
      <c r="E49" s="136">
        <f t="shared" ref="E49:O49" si="4">SUM(E43:E48)</f>
        <v>46923</v>
      </c>
      <c r="F49" s="136">
        <f t="shared" si="4"/>
        <v>46840</v>
      </c>
      <c r="G49" s="136">
        <f t="shared" si="4"/>
        <v>46875</v>
      </c>
      <c r="H49" s="136">
        <f t="shared" si="4"/>
        <v>47029</v>
      </c>
      <c r="I49" s="136">
        <f t="shared" si="4"/>
        <v>46302</v>
      </c>
      <c r="J49" s="136">
        <f t="shared" si="4"/>
        <v>46586</v>
      </c>
      <c r="K49" s="136">
        <f t="shared" si="4"/>
        <v>46778</v>
      </c>
      <c r="L49" s="136">
        <f t="shared" si="4"/>
        <v>47176</v>
      </c>
      <c r="M49" s="136">
        <f t="shared" si="4"/>
        <v>47763</v>
      </c>
      <c r="N49" s="136">
        <f t="shared" si="4"/>
        <v>48374</v>
      </c>
      <c r="O49" s="136">
        <f t="shared" si="4"/>
        <v>48283</v>
      </c>
      <c r="P49" s="136">
        <f>SUM(P43:P48)</f>
        <v>49334</v>
      </c>
      <c r="Q49" s="136">
        <v>49800</v>
      </c>
      <c r="S49" s="111"/>
      <c r="T49" s="111"/>
      <c r="U49" s="111"/>
    </row>
    <row r="50" spans="1:21">
      <c r="A50" s="83" t="s">
        <v>99</v>
      </c>
      <c r="B50" s="84">
        <v>10476</v>
      </c>
      <c r="C50" s="84">
        <v>12876</v>
      </c>
      <c r="D50" s="84">
        <v>12183</v>
      </c>
      <c r="E50" s="85">
        <v>13330</v>
      </c>
      <c r="F50" s="85">
        <v>13248</v>
      </c>
      <c r="G50" s="85">
        <v>13164</v>
      </c>
      <c r="H50" s="85">
        <v>12798</v>
      </c>
      <c r="I50" s="85">
        <v>12746</v>
      </c>
      <c r="J50" s="85">
        <v>12183</v>
      </c>
      <c r="K50" s="85">
        <v>12128</v>
      </c>
      <c r="L50" s="85">
        <v>12107</v>
      </c>
      <c r="M50" s="85">
        <v>12193</v>
      </c>
      <c r="N50" s="85">
        <v>12399</v>
      </c>
      <c r="O50" s="85">
        <v>12307</v>
      </c>
      <c r="P50" s="85">
        <v>12345</v>
      </c>
      <c r="Q50" s="85">
        <v>12289</v>
      </c>
      <c r="S50" s="111"/>
      <c r="T50" s="111"/>
      <c r="U50" s="111"/>
    </row>
    <row r="51" spans="1:21">
      <c r="A51" s="83" t="s">
        <v>97</v>
      </c>
      <c r="B51" s="84">
        <v>12387</v>
      </c>
      <c r="C51" s="84">
        <v>18477</v>
      </c>
      <c r="D51" s="84">
        <v>22547</v>
      </c>
      <c r="E51" s="85">
        <v>19715</v>
      </c>
      <c r="F51" s="85">
        <v>19997</v>
      </c>
      <c r="G51" s="85">
        <v>20323</v>
      </c>
      <c r="H51" s="85">
        <v>20670</v>
      </c>
      <c r="I51" s="85">
        <v>21781</v>
      </c>
      <c r="J51" s="85">
        <v>22547</v>
      </c>
      <c r="K51" s="85">
        <v>23594</v>
      </c>
      <c r="L51" s="85">
        <v>24930</v>
      </c>
      <c r="M51" s="85">
        <v>26128</v>
      </c>
      <c r="N51" s="85">
        <v>27425</v>
      </c>
      <c r="O51" s="85">
        <v>28507</v>
      </c>
      <c r="P51" s="85">
        <v>29365</v>
      </c>
      <c r="Q51" s="85">
        <v>30107</v>
      </c>
      <c r="S51" s="111"/>
      <c r="T51" s="111"/>
      <c r="U51" s="111"/>
    </row>
    <row r="52" spans="1:21">
      <c r="A52" s="129" t="s">
        <v>111</v>
      </c>
      <c r="B52" s="136">
        <f>SUM(B50:B51)</f>
        <v>22863</v>
      </c>
      <c r="C52" s="136">
        <f>SUM(C50:C51)</f>
        <v>31353</v>
      </c>
      <c r="D52" s="136">
        <f>SUM(D50:D51)</f>
        <v>34730</v>
      </c>
      <c r="E52" s="136">
        <f t="shared" ref="E52:O52" si="5">SUM(E50:E51)</f>
        <v>33045</v>
      </c>
      <c r="F52" s="136">
        <f t="shared" si="5"/>
        <v>33245</v>
      </c>
      <c r="G52" s="136">
        <f t="shared" si="5"/>
        <v>33487</v>
      </c>
      <c r="H52" s="136">
        <f t="shared" si="5"/>
        <v>33468</v>
      </c>
      <c r="I52" s="136">
        <f t="shared" si="5"/>
        <v>34527</v>
      </c>
      <c r="J52" s="136">
        <f t="shared" si="5"/>
        <v>34730</v>
      </c>
      <c r="K52" s="136">
        <f t="shared" si="5"/>
        <v>35722</v>
      </c>
      <c r="L52" s="136">
        <f t="shared" si="5"/>
        <v>37037</v>
      </c>
      <c r="M52" s="136">
        <f t="shared" si="5"/>
        <v>38321</v>
      </c>
      <c r="N52" s="136">
        <f t="shared" si="5"/>
        <v>39824</v>
      </c>
      <c r="O52" s="136">
        <f t="shared" si="5"/>
        <v>40814</v>
      </c>
      <c r="P52" s="136">
        <f>SUM(P50:P51)</f>
        <v>41710</v>
      </c>
      <c r="Q52" s="136">
        <v>42396</v>
      </c>
      <c r="S52" s="111"/>
      <c r="T52" s="111"/>
      <c r="U52" s="111"/>
    </row>
    <row r="53" spans="1:21">
      <c r="A53" s="83" t="s">
        <v>101</v>
      </c>
      <c r="B53" s="84">
        <v>1225</v>
      </c>
      <c r="C53" s="84">
        <v>1075</v>
      </c>
      <c r="D53" s="84">
        <v>1026</v>
      </c>
      <c r="E53" s="85">
        <v>1364</v>
      </c>
      <c r="F53" s="85">
        <v>1302</v>
      </c>
      <c r="G53" s="85">
        <v>1257</v>
      </c>
      <c r="H53" s="85">
        <v>1146</v>
      </c>
      <c r="I53" s="85">
        <v>1043</v>
      </c>
      <c r="J53" s="85">
        <v>1026</v>
      </c>
      <c r="K53" s="85">
        <v>1022</v>
      </c>
      <c r="L53" s="85">
        <v>1013</v>
      </c>
      <c r="M53" s="85">
        <v>1085</v>
      </c>
      <c r="N53" s="85">
        <v>1089</v>
      </c>
      <c r="O53" s="85">
        <v>1076</v>
      </c>
      <c r="P53" s="85">
        <v>1189</v>
      </c>
      <c r="Q53" s="85">
        <v>1296</v>
      </c>
      <c r="S53" s="111"/>
      <c r="T53" s="111"/>
      <c r="U53" s="111"/>
    </row>
    <row r="54" spans="1:21">
      <c r="A54" s="83" t="s">
        <v>104</v>
      </c>
      <c r="B54" s="84">
        <v>161</v>
      </c>
      <c r="C54" s="84">
        <v>169</v>
      </c>
      <c r="D54" s="84">
        <v>130</v>
      </c>
      <c r="E54" s="85">
        <v>156</v>
      </c>
      <c r="F54" s="85">
        <v>151</v>
      </c>
      <c r="G54" s="85">
        <v>134</v>
      </c>
      <c r="H54" s="85">
        <v>128</v>
      </c>
      <c r="I54" s="85">
        <v>119</v>
      </c>
      <c r="J54" s="85">
        <v>130</v>
      </c>
      <c r="K54" s="85">
        <v>119</v>
      </c>
      <c r="L54" s="85">
        <v>123</v>
      </c>
      <c r="M54" s="85">
        <v>122</v>
      </c>
      <c r="N54" s="85">
        <v>118</v>
      </c>
      <c r="O54" s="85">
        <v>102</v>
      </c>
      <c r="P54" s="85">
        <v>107</v>
      </c>
      <c r="Q54" s="85">
        <v>110</v>
      </c>
      <c r="S54" s="111"/>
      <c r="T54" s="111"/>
      <c r="U54" s="111"/>
    </row>
    <row r="55" spans="1:21">
      <c r="A55" s="83" t="s">
        <v>100</v>
      </c>
      <c r="B55" s="84">
        <v>98</v>
      </c>
      <c r="C55" s="84">
        <v>142</v>
      </c>
      <c r="D55" s="84">
        <v>173</v>
      </c>
      <c r="E55" s="85">
        <v>168</v>
      </c>
      <c r="F55" s="85">
        <v>174</v>
      </c>
      <c r="G55" s="85">
        <v>166</v>
      </c>
      <c r="H55" s="85">
        <v>180</v>
      </c>
      <c r="I55" s="85">
        <v>175</v>
      </c>
      <c r="J55" s="85">
        <v>173</v>
      </c>
      <c r="K55" s="85">
        <v>181</v>
      </c>
      <c r="L55" s="85">
        <v>189</v>
      </c>
      <c r="M55" s="85">
        <v>186</v>
      </c>
      <c r="N55" s="85">
        <v>192</v>
      </c>
      <c r="O55" s="85">
        <v>199</v>
      </c>
      <c r="P55" s="85">
        <v>214</v>
      </c>
      <c r="Q55" s="85">
        <v>55</v>
      </c>
      <c r="S55" s="111"/>
      <c r="T55" s="111"/>
      <c r="U55" s="111"/>
    </row>
    <row r="56" spans="1:21">
      <c r="A56" s="129" t="s">
        <v>73</v>
      </c>
      <c r="B56" s="124">
        <f>SUM(B49,B52,B53:B55)</f>
        <v>75041</v>
      </c>
      <c r="C56" s="124">
        <f>SUM(C49,C52,C53:C55)</f>
        <v>77293</v>
      </c>
      <c r="D56" s="124">
        <f>SUM(D49,D52,D53:D55)</f>
        <v>82645</v>
      </c>
      <c r="E56" s="124">
        <f t="shared" ref="E56:N56" si="6">SUM(E49,E52,E53:E55)</f>
        <v>81656</v>
      </c>
      <c r="F56" s="124">
        <f t="shared" si="6"/>
        <v>81712</v>
      </c>
      <c r="G56" s="124">
        <f t="shared" si="6"/>
        <v>81919</v>
      </c>
      <c r="H56" s="124">
        <f t="shared" si="6"/>
        <v>81951</v>
      </c>
      <c r="I56" s="124">
        <f t="shared" si="6"/>
        <v>82166</v>
      </c>
      <c r="J56" s="124">
        <f t="shared" si="6"/>
        <v>82645</v>
      </c>
      <c r="K56" s="124">
        <f t="shared" si="6"/>
        <v>83822</v>
      </c>
      <c r="L56" s="124">
        <f t="shared" si="6"/>
        <v>85538</v>
      </c>
      <c r="M56" s="124">
        <f t="shared" si="6"/>
        <v>87477</v>
      </c>
      <c r="N56" s="124">
        <f t="shared" si="6"/>
        <v>89597</v>
      </c>
      <c r="O56" s="124">
        <f>SUM(O49,O52,O53:O55)</f>
        <v>90474</v>
      </c>
      <c r="P56" s="124">
        <f>SUM(P49,P52,P53:P55)</f>
        <v>92554</v>
      </c>
      <c r="Q56" s="124">
        <v>93657</v>
      </c>
      <c r="R56" s="201"/>
      <c r="S56" s="111"/>
      <c r="T56" s="111"/>
      <c r="U56" s="111"/>
    </row>
    <row r="57" spans="1:21">
      <c r="A57" s="258" t="s">
        <v>113</v>
      </c>
      <c r="B57" s="258"/>
      <c r="C57" s="258"/>
      <c r="D57" s="258"/>
      <c r="E57" s="258"/>
      <c r="F57" s="258"/>
      <c r="G57" s="258"/>
      <c r="H57" s="258"/>
      <c r="I57" s="258"/>
      <c r="J57" s="258"/>
      <c r="K57" s="258"/>
      <c r="L57" s="258"/>
      <c r="M57" s="258"/>
      <c r="N57" s="258"/>
      <c r="O57" s="258"/>
      <c r="P57" s="258"/>
    </row>
    <row r="60" spans="1:21" ht="15" customHeight="1">
      <c r="A60" s="237" t="s">
        <v>114</v>
      </c>
      <c r="B60" s="222" t="s">
        <v>55</v>
      </c>
      <c r="C60" s="223"/>
      <c r="D60" s="223"/>
      <c r="E60" s="223"/>
      <c r="F60" s="223"/>
      <c r="G60" s="223"/>
      <c r="H60" s="224"/>
    </row>
    <row r="61" spans="1:21">
      <c r="A61" s="238"/>
      <c r="B61" s="138" t="s">
        <v>115</v>
      </c>
      <c r="C61" s="138" t="s">
        <v>116</v>
      </c>
      <c r="D61" s="138" t="s">
        <v>117</v>
      </c>
      <c r="E61" s="138" t="s">
        <v>118</v>
      </c>
      <c r="F61" s="138" t="s">
        <v>119</v>
      </c>
      <c r="G61" s="138" t="s">
        <v>120</v>
      </c>
      <c r="H61" s="139" t="s">
        <v>121</v>
      </c>
    </row>
    <row r="62" spans="1:21">
      <c r="A62" s="43" t="s">
        <v>96</v>
      </c>
      <c r="B62" s="25">
        <f>VLOOKUP($A62,'unalloc age grp'!$F$30:$M$41,2,FALSE)</f>
        <v>654</v>
      </c>
      <c r="C62" s="25">
        <f>VLOOKUP($A62,'unalloc age grp'!$F$30:$M$41,3,FALSE)</f>
        <v>652</v>
      </c>
      <c r="D62" s="25">
        <f>VLOOKUP($A62,'unalloc age grp'!$F$30:$M$41,4,FALSE)</f>
        <v>545</v>
      </c>
      <c r="E62" s="25">
        <f>VLOOKUP($A62,'unalloc age grp'!$F$30:$M$41,5,FALSE)</f>
        <v>337</v>
      </c>
      <c r="F62" s="25">
        <f>VLOOKUP($A62,'unalloc age grp'!$F$30:$M$41,6,FALSE)</f>
        <v>530</v>
      </c>
      <c r="G62" s="25">
        <f>VLOOKUP($A62,'unalloc age grp'!$F$30:$M$41,7,FALSE)</f>
        <v>102</v>
      </c>
      <c r="H62" s="25">
        <f>VLOOKUP($A62,'unalloc age grp'!$F$30:$M$41,8,FALSE)</f>
        <v>29</v>
      </c>
    </row>
    <row r="63" spans="1:21">
      <c r="A63" s="43" t="s">
        <v>98</v>
      </c>
      <c r="B63" s="25">
        <f>VLOOKUP($A63,'unalloc age grp'!$F$30:$M$41,2,FALSE)</f>
        <v>5745</v>
      </c>
      <c r="C63" s="25">
        <f>VLOOKUP($A63,'unalloc age grp'!$F$30:$M$41,3,FALSE)</f>
        <v>6771</v>
      </c>
      <c r="D63" s="25">
        <f>VLOOKUP($A63,'unalloc age grp'!$F$30:$M$41,4,FALSE)</f>
        <v>3843</v>
      </c>
      <c r="E63" s="25">
        <f>VLOOKUP($A63,'unalloc age grp'!$F$30:$M$41,5,FALSE)</f>
        <v>1811</v>
      </c>
      <c r="F63" s="25">
        <f>VLOOKUP($A63,'unalloc age grp'!$F$30:$M$41,6,FALSE)</f>
        <v>1726</v>
      </c>
      <c r="G63" s="25">
        <f>VLOOKUP($A63,'unalloc age grp'!$F$30:$M$41,7,FALSE)</f>
        <v>353</v>
      </c>
      <c r="H63" s="25">
        <f>VLOOKUP($A63,'unalloc age grp'!$F$30:$M$41,8,FALSE)</f>
        <v>43</v>
      </c>
    </row>
    <row r="64" spans="1:21">
      <c r="A64" s="43" t="s">
        <v>103</v>
      </c>
      <c r="B64" s="25">
        <f>VLOOKUP($A64,'unalloc age grp'!$F$30:$M$41,2,FALSE)</f>
        <v>533</v>
      </c>
      <c r="C64" s="25">
        <f>VLOOKUP($A64,'unalloc age grp'!$F$30:$M$41,3,FALSE)</f>
        <v>394</v>
      </c>
      <c r="D64" s="25">
        <f>VLOOKUP($A64,'unalloc age grp'!$F$30:$M$41,4,FALSE)</f>
        <v>182</v>
      </c>
      <c r="E64" s="25">
        <f>VLOOKUP($A64,'unalloc age grp'!$F$30:$M$41,5,FALSE)</f>
        <v>79</v>
      </c>
      <c r="F64" s="25">
        <f>VLOOKUP($A64,'unalloc age grp'!$F$30:$M$41,6,FALSE)</f>
        <v>102</v>
      </c>
      <c r="G64" s="25">
        <f>VLOOKUP($A64,'unalloc age grp'!$F$30:$M$41,7,FALSE)</f>
        <v>26</v>
      </c>
      <c r="H64" s="25">
        <f>VLOOKUP($A64,'unalloc age grp'!$F$30:$M$41,8,FALSE)</f>
        <v>6</v>
      </c>
    </row>
    <row r="65" spans="1:14">
      <c r="A65" s="43" t="s">
        <v>107</v>
      </c>
      <c r="B65" s="25">
        <f>VLOOKUP($A65,'unalloc age grp'!$F$30:$M$41,2,FALSE)</f>
        <v>807</v>
      </c>
      <c r="C65" s="25">
        <f>VLOOKUP($A65,'unalloc age grp'!$F$30:$M$41,3,FALSE)</f>
        <v>1138</v>
      </c>
      <c r="D65" s="25">
        <f>VLOOKUP($A65,'unalloc age grp'!$F$30:$M$41,4,FALSE)</f>
        <v>1237</v>
      </c>
      <c r="E65" s="25">
        <f>VLOOKUP($A65,'unalloc age grp'!$F$30:$M$41,5,FALSE)</f>
        <v>1086</v>
      </c>
      <c r="F65" s="25">
        <f>VLOOKUP($A65,'unalloc age grp'!$F$30:$M$41,6,FALSE)</f>
        <v>1772</v>
      </c>
      <c r="G65" s="25">
        <f>VLOOKUP($A65,'unalloc age grp'!$F$30:$M$41,7,FALSE)</f>
        <v>588</v>
      </c>
      <c r="H65" s="25">
        <f>VLOOKUP($A65,'unalloc age grp'!$F$30:$M$41,8,FALSE)</f>
        <v>126</v>
      </c>
    </row>
    <row r="66" spans="1:14">
      <c r="A66" s="43" t="s">
        <v>108</v>
      </c>
      <c r="B66" s="25">
        <f>VLOOKUP($A66,'unalloc age grp'!$F$30:$M$41,2,FALSE)</f>
        <v>3991</v>
      </c>
      <c r="C66" s="25">
        <f>VLOOKUP($A66,'unalloc age grp'!$F$30:$M$41,3,FALSE)</f>
        <v>4249</v>
      </c>
      <c r="D66" s="25">
        <f>VLOOKUP($A66,'unalloc age grp'!$F$30:$M$41,4,FALSE)</f>
        <v>3109</v>
      </c>
      <c r="E66" s="25">
        <f>VLOOKUP($A66,'unalloc age grp'!$F$30:$M$41,5,FALSE)</f>
        <v>2119</v>
      </c>
      <c r="F66" s="25">
        <f>VLOOKUP($A66,'unalloc age grp'!$F$30:$M$41,6,FALSE)</f>
        <v>3175</v>
      </c>
      <c r="G66" s="25">
        <f>VLOOKUP($A66,'unalloc age grp'!$F$30:$M$41,7,FALSE)</f>
        <v>1087</v>
      </c>
      <c r="H66" s="25">
        <f>VLOOKUP($A66,'unalloc age grp'!$F$30:$M$41,8,FALSE)</f>
        <v>209</v>
      </c>
    </row>
    <row r="67" spans="1:14">
      <c r="A67" s="43" t="s">
        <v>102</v>
      </c>
      <c r="B67" s="25">
        <f>VLOOKUP($A67,'unalloc age grp'!$F$30:$M$41,2,FALSE)</f>
        <v>292</v>
      </c>
      <c r="C67" s="25">
        <f>VLOOKUP($A67,'unalloc age grp'!$F$30:$M$41,3,FALSE)</f>
        <v>151</v>
      </c>
      <c r="D67" s="25">
        <f>VLOOKUP($A67,'unalloc age grp'!$F$30:$M$41,4,FALSE)</f>
        <v>62</v>
      </c>
      <c r="E67" s="25">
        <f>VLOOKUP($A67,'unalloc age grp'!$F$30:$M$41,5,FALSE)</f>
        <v>46</v>
      </c>
      <c r="F67" s="25">
        <f>VLOOKUP($A67,'unalloc age grp'!$F$30:$M$41,6,FALSE)</f>
        <v>64</v>
      </c>
      <c r="G67" s="25">
        <f>VLOOKUP($A67,'unalloc age grp'!$F$30:$M$41,7,FALSE)</f>
        <v>25</v>
      </c>
      <c r="H67" s="25">
        <f>VLOOKUP($A67,'unalloc age grp'!$F$30:$M$41,8,FALSE)</f>
        <v>4</v>
      </c>
      <c r="N67" s="4" t="s">
        <v>0</v>
      </c>
    </row>
    <row r="68" spans="1:14">
      <c r="A68" s="43" t="s">
        <v>99</v>
      </c>
      <c r="B68" s="25">
        <f>VLOOKUP($A68,'unalloc age grp'!$F$30:$M$41,2,FALSE)</f>
        <v>4297</v>
      </c>
      <c r="C68" s="25">
        <f>VLOOKUP($A68,'unalloc age grp'!$F$30:$M$41,3,FALSE)</f>
        <v>5059</v>
      </c>
      <c r="D68" s="25">
        <f>VLOOKUP($A68,'unalloc age grp'!$F$30:$M$41,4,FALSE)</f>
        <v>1756</v>
      </c>
      <c r="E68" s="25">
        <f>VLOOKUP($A68,'unalloc age grp'!$F$30:$M$41,5,FALSE)</f>
        <v>475</v>
      </c>
      <c r="F68" s="25">
        <f>VLOOKUP($A68,'unalloc age grp'!$F$30:$M$41,6,FALSE)</f>
        <v>419</v>
      </c>
      <c r="G68" s="25">
        <f>VLOOKUP($A68,'unalloc age grp'!$F$30:$M$41,7,FALSE)</f>
        <v>147</v>
      </c>
      <c r="H68" s="25">
        <f>VLOOKUP($A68,'unalloc age grp'!$F$30:$M$41,8,FALSE)</f>
        <v>136</v>
      </c>
    </row>
    <row r="69" spans="1:14">
      <c r="A69" s="43" t="s">
        <v>97</v>
      </c>
      <c r="B69" s="25">
        <f>VLOOKUP($A69,'unalloc age grp'!$F$30:$M$41,2,FALSE)</f>
        <v>7298</v>
      </c>
      <c r="C69" s="25">
        <f>VLOOKUP($A69,'unalloc age grp'!$F$30:$M$41,3,FALSE)</f>
        <v>8480</v>
      </c>
      <c r="D69" s="25">
        <f>VLOOKUP($A69,'unalloc age grp'!$F$30:$M$41,4,FALSE)</f>
        <v>6291</v>
      </c>
      <c r="E69" s="25">
        <f>VLOOKUP($A69,'unalloc age grp'!$F$30:$M$41,5,FALSE)</f>
        <v>3394</v>
      </c>
      <c r="F69" s="25">
        <f>VLOOKUP($A69,'unalloc age grp'!$F$30:$M$41,6,FALSE)</f>
        <v>3773</v>
      </c>
      <c r="G69" s="25">
        <f>VLOOKUP($A69,'unalloc age grp'!$F$30:$M$41,7,FALSE)</f>
        <v>779</v>
      </c>
      <c r="H69" s="25">
        <f>VLOOKUP($A69,'unalloc age grp'!$F$30:$M$41,8,FALSE)</f>
        <v>92</v>
      </c>
    </row>
    <row r="70" spans="1:14">
      <c r="A70" s="83" t="s">
        <v>101</v>
      </c>
      <c r="B70" s="25">
        <f>VLOOKUP($A70,'unalloc age grp'!$F$30:$M$41,2,FALSE)</f>
        <v>1008</v>
      </c>
      <c r="C70" s="25">
        <f>VLOOKUP($A70,'unalloc age grp'!$F$30:$M$41,3,FALSE)</f>
        <v>252</v>
      </c>
      <c r="D70" s="25">
        <f>VLOOKUP($A70,'unalloc age grp'!$F$30:$M$41,4,FALSE)</f>
        <v>31</v>
      </c>
      <c r="E70" s="25">
        <f>VLOOKUP($A70,'unalloc age grp'!$F$30:$M$41,5,FALSE)</f>
        <v>3</v>
      </c>
      <c r="F70" s="25">
        <f>VLOOKUP($A70,'unalloc age grp'!$F$30:$M$41,6,FALSE)</f>
        <v>2</v>
      </c>
      <c r="G70" s="25">
        <f>VLOOKUP($A70,'unalloc age grp'!$F$30:$M$41,7,FALSE)</f>
        <v>0</v>
      </c>
      <c r="H70" s="25">
        <f>VLOOKUP($A70,'unalloc age grp'!$F$30:$M$41,8,FALSE)</f>
        <v>0</v>
      </c>
    </row>
    <row r="71" spans="1:14">
      <c r="A71" s="83" t="s">
        <v>104</v>
      </c>
      <c r="B71" s="25">
        <f>VLOOKUP($A71,'unalloc age grp'!$F$30:$M$41,2,FALSE)</f>
        <v>60</v>
      </c>
      <c r="C71" s="25">
        <f>VLOOKUP($A71,'unalloc age grp'!$F$30:$M$41,3,FALSE)</f>
        <v>20</v>
      </c>
      <c r="D71" s="25">
        <f>VLOOKUP($A71,'unalloc age grp'!$F$30:$M$41,4,FALSE)</f>
        <v>12</v>
      </c>
      <c r="E71" s="25">
        <f>VLOOKUP($A71,'unalloc age grp'!$F$30:$M$41,5,FALSE)</f>
        <v>7</v>
      </c>
      <c r="F71" s="25">
        <f>VLOOKUP($A71,'unalloc age grp'!$F$30:$M$41,6,FALSE)</f>
        <v>9</v>
      </c>
      <c r="G71" s="25">
        <f>VLOOKUP($A71,'unalloc age grp'!$F$30:$M$41,7,FALSE)</f>
        <v>1</v>
      </c>
      <c r="H71" s="25">
        <f>VLOOKUP($A71,'unalloc age grp'!$F$30:$M$41,8,FALSE)</f>
        <v>1</v>
      </c>
    </row>
    <row r="72" spans="1:14">
      <c r="A72" s="83" t="s">
        <v>100</v>
      </c>
      <c r="B72" s="25">
        <f>VLOOKUP($A72,'unalloc age grp'!$F$30:$M$41,2,FALSE)</f>
        <v>11</v>
      </c>
      <c r="C72" s="25">
        <f>VLOOKUP($A72,'unalloc age grp'!$F$30:$M$41,3,FALSE)</f>
        <v>18</v>
      </c>
      <c r="D72" s="25">
        <f>VLOOKUP($A72,'unalloc age grp'!$F$30:$M$41,4,FALSE)</f>
        <v>7</v>
      </c>
      <c r="E72" s="25">
        <f>VLOOKUP($A72,'unalloc age grp'!$F$30:$M$41,5,FALSE)</f>
        <v>9</v>
      </c>
      <c r="F72" s="25">
        <f>VLOOKUP($A72,'unalloc age grp'!$F$30:$M$41,6,FALSE)</f>
        <v>3</v>
      </c>
      <c r="G72" s="25">
        <f>VLOOKUP($A72,'unalloc age grp'!$F$30:$M$41,7,FALSE)</f>
        <v>2</v>
      </c>
      <c r="H72" s="25">
        <f>VLOOKUP($A72,'unalloc age grp'!$F$30:$M$41,8,FALSE)</f>
        <v>5</v>
      </c>
    </row>
    <row r="73" spans="1:14">
      <c r="A73" s="129" t="s">
        <v>73</v>
      </c>
      <c r="B73" s="124">
        <f>SUM(B62:B72)</f>
        <v>24696</v>
      </c>
      <c r="C73" s="124">
        <f t="shared" ref="C73:H73" si="7">SUM(C62:C72)</f>
        <v>27184</v>
      </c>
      <c r="D73" s="124">
        <f t="shared" si="7"/>
        <v>17075</v>
      </c>
      <c r="E73" s="124">
        <f t="shared" si="7"/>
        <v>9366</v>
      </c>
      <c r="F73" s="124">
        <f t="shared" si="7"/>
        <v>11575</v>
      </c>
      <c r="G73" s="124">
        <f t="shared" si="7"/>
        <v>3110</v>
      </c>
      <c r="H73" s="124">
        <f t="shared" si="7"/>
        <v>651</v>
      </c>
    </row>
    <row r="74" spans="1:14">
      <c r="A74" s="225" t="s">
        <v>122</v>
      </c>
      <c r="B74" s="226"/>
      <c r="C74" s="226"/>
      <c r="D74" s="226"/>
      <c r="E74" s="226"/>
      <c r="F74" s="226"/>
      <c r="G74" s="226"/>
      <c r="H74" s="226"/>
    </row>
    <row r="77" spans="1:14" ht="15" customHeight="1">
      <c r="A77" s="241" t="s">
        <v>123</v>
      </c>
      <c r="B77" s="222" t="s">
        <v>76</v>
      </c>
      <c r="C77" s="223"/>
      <c r="D77" s="223"/>
      <c r="E77" s="223"/>
      <c r="F77" s="223"/>
      <c r="G77" s="223"/>
      <c r="H77" s="224"/>
    </row>
    <row r="78" spans="1:14">
      <c r="A78" s="241"/>
      <c r="B78" s="138" t="s">
        <v>115</v>
      </c>
      <c r="C78" s="138" t="s">
        <v>116</v>
      </c>
      <c r="D78" s="138" t="s">
        <v>117</v>
      </c>
      <c r="E78" s="138" t="s">
        <v>118</v>
      </c>
      <c r="F78" s="138" t="s">
        <v>119</v>
      </c>
      <c r="G78" s="138" t="s">
        <v>120</v>
      </c>
      <c r="H78" s="139" t="s">
        <v>121</v>
      </c>
    </row>
    <row r="79" spans="1:14">
      <c r="A79" s="43" t="s">
        <v>96</v>
      </c>
      <c r="B79" s="44">
        <v>641</v>
      </c>
      <c r="C79" s="44">
        <v>566</v>
      </c>
      <c r="D79" s="44">
        <v>477</v>
      </c>
      <c r="E79" s="44">
        <v>314</v>
      </c>
      <c r="F79" s="44">
        <v>467</v>
      </c>
      <c r="G79" s="44">
        <v>164</v>
      </c>
      <c r="H79" s="44">
        <v>113</v>
      </c>
    </row>
    <row r="80" spans="1:14">
      <c r="A80" s="43" t="s">
        <v>98</v>
      </c>
      <c r="B80" s="44">
        <v>5687</v>
      </c>
      <c r="C80" s="44">
        <v>5160</v>
      </c>
      <c r="D80" s="44">
        <v>3090</v>
      </c>
      <c r="E80" s="44">
        <v>1613</v>
      </c>
      <c r="F80" s="44">
        <v>1408</v>
      </c>
      <c r="G80" s="44">
        <v>607</v>
      </c>
      <c r="H80" s="44">
        <v>471</v>
      </c>
    </row>
    <row r="81" spans="1:9">
      <c r="A81" s="43" t="s">
        <v>103</v>
      </c>
      <c r="B81" s="44">
        <v>296</v>
      </c>
      <c r="C81" s="44">
        <v>206</v>
      </c>
      <c r="D81" s="44">
        <v>107</v>
      </c>
      <c r="E81" s="44">
        <v>73</v>
      </c>
      <c r="F81" s="44">
        <v>102</v>
      </c>
      <c r="G81" s="44">
        <v>43</v>
      </c>
      <c r="H81" s="44">
        <v>35</v>
      </c>
    </row>
    <row r="82" spans="1:9">
      <c r="A82" s="43" t="s">
        <v>107</v>
      </c>
      <c r="B82" s="44">
        <v>1002</v>
      </c>
      <c r="C82" s="44">
        <v>1243</v>
      </c>
      <c r="D82" s="44">
        <v>1252</v>
      </c>
      <c r="E82" s="44">
        <v>931</v>
      </c>
      <c r="F82" s="44">
        <v>1309</v>
      </c>
      <c r="G82" s="44">
        <v>789</v>
      </c>
      <c r="H82" s="44">
        <v>584</v>
      </c>
    </row>
    <row r="83" spans="1:9">
      <c r="A83" s="43" t="s">
        <v>108</v>
      </c>
      <c r="B83" s="44">
        <v>3666</v>
      </c>
      <c r="C83" s="44">
        <v>3464</v>
      </c>
      <c r="D83" s="44">
        <v>2725</v>
      </c>
      <c r="E83" s="44">
        <v>1934</v>
      </c>
      <c r="F83" s="44">
        <v>2673</v>
      </c>
      <c r="G83" s="44">
        <v>1520</v>
      </c>
      <c r="H83" s="44">
        <v>1509</v>
      </c>
    </row>
    <row r="84" spans="1:9">
      <c r="A84" s="43" t="s">
        <v>102</v>
      </c>
      <c r="B84" s="26">
        <v>309</v>
      </c>
      <c r="C84" s="26">
        <v>138</v>
      </c>
      <c r="D84" s="26">
        <v>79</v>
      </c>
      <c r="E84" s="26">
        <v>45</v>
      </c>
      <c r="F84" s="26">
        <v>56</v>
      </c>
      <c r="G84" s="26">
        <v>25</v>
      </c>
      <c r="H84" s="26">
        <v>30</v>
      </c>
    </row>
    <row r="85" spans="1:9">
      <c r="A85" s="43" t="s">
        <v>99</v>
      </c>
      <c r="B85" s="44">
        <v>4783</v>
      </c>
      <c r="C85" s="44">
        <v>4280</v>
      </c>
      <c r="D85" s="44">
        <v>2326</v>
      </c>
      <c r="E85" s="44">
        <v>916</v>
      </c>
      <c r="F85" s="44">
        <v>799</v>
      </c>
      <c r="G85" s="44">
        <v>163</v>
      </c>
      <c r="H85" s="44">
        <v>63</v>
      </c>
    </row>
    <row r="86" spans="1:9">
      <c r="A86" s="43" t="s">
        <v>97</v>
      </c>
      <c r="B86" s="44">
        <v>4604</v>
      </c>
      <c r="C86" s="44">
        <v>4337</v>
      </c>
      <c r="D86" s="44">
        <v>3852</v>
      </c>
      <c r="E86" s="44">
        <v>2616</v>
      </c>
      <c r="F86" s="44">
        <v>2757</v>
      </c>
      <c r="G86" s="44">
        <v>1264</v>
      </c>
      <c r="H86" s="44">
        <v>285</v>
      </c>
    </row>
    <row r="87" spans="1:9">
      <c r="A87" s="83" t="s">
        <v>101</v>
      </c>
      <c r="B87" s="28">
        <v>964</v>
      </c>
      <c r="C87" s="28">
        <v>265</v>
      </c>
      <c r="D87" s="28">
        <v>104</v>
      </c>
      <c r="E87" s="28">
        <v>16</v>
      </c>
      <c r="F87" s="28">
        <v>12</v>
      </c>
      <c r="G87" s="28">
        <v>2</v>
      </c>
      <c r="H87" s="28">
        <v>1</v>
      </c>
    </row>
    <row r="88" spans="1:9">
      <c r="A88" s="83" t="s">
        <v>104</v>
      </c>
      <c r="B88" s="17">
        <v>78</v>
      </c>
      <c r="C88" s="17">
        <v>41</v>
      </c>
      <c r="D88" s="17">
        <v>12</v>
      </c>
      <c r="E88" s="17">
        <v>8</v>
      </c>
      <c r="F88" s="17">
        <v>9</v>
      </c>
      <c r="G88" s="17">
        <v>5</v>
      </c>
      <c r="H88" s="17">
        <v>3</v>
      </c>
    </row>
    <row r="89" spans="1:9">
      <c r="A89" s="83" t="s">
        <v>100</v>
      </c>
      <c r="B89" s="28">
        <v>37</v>
      </c>
      <c r="C89" s="28">
        <v>35</v>
      </c>
      <c r="D89" s="28">
        <v>23</v>
      </c>
      <c r="E89" s="28">
        <v>16</v>
      </c>
      <c r="F89" s="28">
        <v>29</v>
      </c>
      <c r="G89" s="28">
        <v>12</v>
      </c>
      <c r="H89" s="28">
        <v>16</v>
      </c>
    </row>
    <row r="90" spans="1:9">
      <c r="A90" s="129" t="s">
        <v>73</v>
      </c>
      <c r="B90" s="124">
        <v>22067</v>
      </c>
      <c r="C90" s="124">
        <v>19735</v>
      </c>
      <c r="D90" s="124">
        <v>14047</v>
      </c>
      <c r="E90" s="124">
        <v>8482</v>
      </c>
      <c r="F90" s="124">
        <v>9621</v>
      </c>
      <c r="G90" s="124">
        <v>4594</v>
      </c>
      <c r="H90" s="124">
        <v>3110</v>
      </c>
    </row>
    <row r="91" spans="1:9">
      <c r="A91" s="225" t="s">
        <v>124</v>
      </c>
      <c r="B91" s="226"/>
      <c r="C91" s="226"/>
      <c r="D91" s="226"/>
      <c r="E91" s="226"/>
      <c r="F91" s="226"/>
      <c r="G91" s="226"/>
      <c r="H91" s="226"/>
    </row>
    <row r="92" spans="1:9">
      <c r="A92" s="88"/>
      <c r="B92" s="88"/>
      <c r="C92" s="88"/>
      <c r="D92" s="88"/>
      <c r="E92" s="88"/>
      <c r="F92" s="88"/>
      <c r="G92" s="88"/>
      <c r="H92" s="88"/>
    </row>
    <row r="93" spans="1:9">
      <c r="A93" s="88"/>
      <c r="B93" s="88"/>
      <c r="C93" s="88"/>
      <c r="D93" s="88"/>
      <c r="E93" s="88"/>
      <c r="F93" s="88"/>
      <c r="G93" s="88"/>
      <c r="H93" s="88"/>
    </row>
    <row r="94" spans="1:9">
      <c r="A94" s="239" t="s">
        <v>125</v>
      </c>
      <c r="B94" s="240"/>
      <c r="C94" s="240"/>
      <c r="D94" s="240"/>
      <c r="E94" s="242"/>
      <c r="F94" s="242"/>
      <c r="G94" s="242"/>
      <c r="H94"/>
      <c r="I94"/>
    </row>
    <row r="95" spans="1:9">
      <c r="A95"/>
      <c r="B95"/>
      <c r="C95"/>
      <c r="D95"/>
      <c r="E95" s="104"/>
      <c r="F95" s="104"/>
      <c r="G95" s="104"/>
      <c r="H95"/>
      <c r="I95"/>
    </row>
    <row r="96" spans="1:9" ht="43.5">
      <c r="A96" s="142" t="s">
        <v>126</v>
      </c>
      <c r="B96" s="142" t="s">
        <v>127</v>
      </c>
      <c r="C96" s="143" t="s">
        <v>128</v>
      </c>
      <c r="D96"/>
      <c r="E96" s="146" t="s">
        <v>126</v>
      </c>
      <c r="F96" s="146" t="s">
        <v>127</v>
      </c>
      <c r="G96" s="143" t="s">
        <v>128</v>
      </c>
      <c r="H96"/>
      <c r="I96"/>
    </row>
    <row r="97" spans="1:10">
      <c r="A97" s="144">
        <v>44713</v>
      </c>
      <c r="B97" s="109" t="s">
        <v>129</v>
      </c>
      <c r="C97" s="108">
        <v>324.48954739999999</v>
      </c>
      <c r="D97"/>
      <c r="E97" s="147">
        <v>44713</v>
      </c>
      <c r="F97" s="109" t="s">
        <v>130</v>
      </c>
      <c r="G97" s="108">
        <v>158.88286890000001</v>
      </c>
      <c r="H97"/>
      <c r="I97"/>
    </row>
    <row r="98" spans="1:10">
      <c r="A98" s="144">
        <v>44896</v>
      </c>
      <c r="B98" s="109" t="s">
        <v>129</v>
      </c>
      <c r="C98" s="108">
        <v>341.55417979999999</v>
      </c>
      <c r="D98"/>
      <c r="E98" s="147">
        <v>44896</v>
      </c>
      <c r="F98" s="109" t="s">
        <v>130</v>
      </c>
      <c r="G98" s="108">
        <v>172.660911</v>
      </c>
      <c r="H98"/>
      <c r="I98"/>
    </row>
    <row r="99" spans="1:10">
      <c r="A99" s="144">
        <v>45078</v>
      </c>
      <c r="B99" s="109" t="s">
        <v>129</v>
      </c>
      <c r="C99" s="108">
        <v>315.07239859999999</v>
      </c>
      <c r="D99"/>
      <c r="E99" s="147">
        <v>45078</v>
      </c>
      <c r="F99" s="109" t="s">
        <v>130</v>
      </c>
      <c r="G99" s="108">
        <v>164.1742328</v>
      </c>
      <c r="H99"/>
      <c r="I99"/>
    </row>
    <row r="100" spans="1:10">
      <c r="A100" s="144">
        <v>45261</v>
      </c>
      <c r="B100" s="109" t="s">
        <v>129</v>
      </c>
      <c r="C100" s="108">
        <v>285.7635813</v>
      </c>
      <c r="D100"/>
      <c r="E100" s="147">
        <v>45261</v>
      </c>
      <c r="F100" s="109" t="s">
        <v>130</v>
      </c>
      <c r="G100" s="108">
        <v>147.42129779999999</v>
      </c>
      <c r="H100"/>
      <c r="I100"/>
    </row>
    <row r="101" spans="1:10">
      <c r="A101" s="144">
        <v>45444</v>
      </c>
      <c r="B101" s="109" t="s">
        <v>129</v>
      </c>
      <c r="C101" s="108">
        <v>231.19686949999999</v>
      </c>
      <c r="D101"/>
      <c r="E101" s="147">
        <v>45444</v>
      </c>
      <c r="F101" s="109" t="s">
        <v>130</v>
      </c>
      <c r="G101" s="108">
        <v>148.55371840000001</v>
      </c>
      <c r="H101"/>
      <c r="I101"/>
    </row>
    <row r="102" spans="1:10">
      <c r="A102" s="145">
        <v>45627</v>
      </c>
      <c r="B102" s="109" t="s">
        <v>129</v>
      </c>
      <c r="C102" s="108">
        <v>214.5</v>
      </c>
      <c r="D102"/>
      <c r="E102" s="148">
        <v>45627</v>
      </c>
      <c r="F102" s="109" t="s">
        <v>130</v>
      </c>
      <c r="G102" s="108">
        <v>169</v>
      </c>
      <c r="H102"/>
      <c r="I102"/>
    </row>
    <row r="103" spans="1:10">
      <c r="A103" s="145">
        <v>45809</v>
      </c>
      <c r="B103" s="109" t="s">
        <v>129</v>
      </c>
      <c r="C103" s="108">
        <v>196.1</v>
      </c>
      <c r="D103"/>
      <c r="E103" s="148">
        <v>45809</v>
      </c>
      <c r="F103" s="109" t="s">
        <v>130</v>
      </c>
      <c r="G103" s="108">
        <v>143.80000000000001</v>
      </c>
      <c r="H103"/>
      <c r="I103"/>
    </row>
    <row r="104" spans="1:10">
      <c r="A104" s="145">
        <v>45992</v>
      </c>
      <c r="B104" s="109" t="s">
        <v>129</v>
      </c>
      <c r="C104" s="108">
        <v>190.7</v>
      </c>
      <c r="D104" s="199"/>
      <c r="E104" s="148">
        <v>45992</v>
      </c>
      <c r="F104" s="109" t="s">
        <v>130</v>
      </c>
      <c r="G104" s="108">
        <v>158.80000000000001</v>
      </c>
      <c r="H104" s="199"/>
      <c r="I104"/>
    </row>
    <row r="105" spans="1:10">
      <c r="A105" s="145">
        <v>46023</v>
      </c>
      <c r="B105" s="109" t="s">
        <v>129</v>
      </c>
      <c r="C105" s="108">
        <v>195</v>
      </c>
      <c r="D105" s="199"/>
      <c r="E105" s="148">
        <v>46023</v>
      </c>
      <c r="F105" s="109" t="s">
        <v>130</v>
      </c>
      <c r="G105" s="108">
        <v>163</v>
      </c>
      <c r="H105" s="199"/>
      <c r="I105"/>
    </row>
    <row r="106" spans="1:10">
      <c r="A106"/>
      <c r="B106"/>
      <c r="C106"/>
      <c r="D106" s="200"/>
      <c r="E106" s="104"/>
      <c r="F106" s="104"/>
      <c r="G106" s="104"/>
      <c r="H106" s="200"/>
      <c r="I106"/>
    </row>
    <row r="107" spans="1:10">
      <c r="A107" s="239" t="s">
        <v>131</v>
      </c>
      <c r="B107" s="240"/>
      <c r="C107" s="240"/>
      <c r="D107" s="240"/>
      <c r="E107" s="240"/>
      <c r="F107" s="240"/>
      <c r="G107" s="240"/>
      <c r="H107" s="240"/>
      <c r="I107" s="240"/>
      <c r="J107" s="240"/>
    </row>
    <row r="108" spans="1:10">
      <c r="A108" s="104"/>
      <c r="B108" s="104"/>
      <c r="C108" s="104"/>
      <c r="D108"/>
      <c r="E108"/>
      <c r="F108"/>
      <c r="G108"/>
      <c r="H108"/>
      <c r="I108"/>
    </row>
    <row r="109" spans="1:10">
      <c r="A109" s="142" t="s">
        <v>132</v>
      </c>
      <c r="B109" s="149">
        <v>44713</v>
      </c>
      <c r="C109" s="149">
        <v>44896</v>
      </c>
      <c r="D109" s="149">
        <v>45078</v>
      </c>
      <c r="E109" s="149">
        <v>45261</v>
      </c>
      <c r="F109" s="149">
        <v>45444</v>
      </c>
      <c r="G109" s="149">
        <v>45627</v>
      </c>
      <c r="H109" s="150">
        <v>45809</v>
      </c>
      <c r="I109" s="150">
        <v>45992</v>
      </c>
      <c r="J109" s="150">
        <v>46023</v>
      </c>
    </row>
    <row r="110" spans="1:10">
      <c r="A110" s="151" t="s">
        <v>133</v>
      </c>
      <c r="B110" s="107">
        <v>0.2145</v>
      </c>
      <c r="C110" s="107">
        <v>0.2079</v>
      </c>
      <c r="D110" s="107">
        <v>0.2409</v>
      </c>
      <c r="E110" s="107">
        <v>0.28189999999999998</v>
      </c>
      <c r="F110" s="107">
        <v>0.37090000000000001</v>
      </c>
      <c r="G110" s="107">
        <v>0.33510000000000001</v>
      </c>
      <c r="H110" s="107">
        <v>0.35349999999999998</v>
      </c>
      <c r="I110" s="107">
        <v>0.32440000000000002</v>
      </c>
      <c r="J110" s="107">
        <v>0.26</v>
      </c>
    </row>
    <row r="111" spans="1:10">
      <c r="A111" s="151" t="s">
        <v>134</v>
      </c>
      <c r="B111" s="107">
        <v>0.14480000000000001</v>
      </c>
      <c r="C111" s="107">
        <v>0.17419999999999999</v>
      </c>
      <c r="D111" s="107">
        <v>0.1636</v>
      </c>
      <c r="E111" s="107">
        <v>0.2258</v>
      </c>
      <c r="F111" s="107">
        <v>0.21010000000000001</v>
      </c>
      <c r="G111" s="107">
        <v>0.28739999999999999</v>
      </c>
      <c r="H111" s="107">
        <v>0.2482</v>
      </c>
      <c r="I111" s="107">
        <v>0.31380000000000002</v>
      </c>
      <c r="J111" s="107">
        <v>0.28999999999999998</v>
      </c>
    </row>
    <row r="112" spans="1:10">
      <c r="A112" s="151" t="s">
        <v>135</v>
      </c>
      <c r="B112" s="107">
        <v>0.15670000000000001</v>
      </c>
      <c r="C112" s="107">
        <v>0.13980000000000001</v>
      </c>
      <c r="D112" s="107">
        <v>0.1522</v>
      </c>
      <c r="E112" s="107">
        <v>0.13400000000000001</v>
      </c>
      <c r="F112" s="107">
        <v>0.1431</v>
      </c>
      <c r="G112" s="107">
        <v>0.1573</v>
      </c>
      <c r="H112" s="107">
        <v>0.17219999999999999</v>
      </c>
      <c r="I112" s="107">
        <v>0.17549999999999999</v>
      </c>
      <c r="J112" s="107">
        <v>0.18</v>
      </c>
    </row>
    <row r="113" spans="1:10">
      <c r="A113" s="151" t="s">
        <v>136</v>
      </c>
      <c r="B113" s="107">
        <v>0.1431</v>
      </c>
      <c r="C113" s="107">
        <v>0.1055</v>
      </c>
      <c r="D113" s="107">
        <v>0.1215</v>
      </c>
      <c r="E113" s="107">
        <v>8.3000000000000004E-2</v>
      </c>
      <c r="F113" s="107">
        <v>9.3100000000000002E-2</v>
      </c>
      <c r="G113" s="107">
        <v>8.1000000000000003E-2</v>
      </c>
      <c r="H113" s="107">
        <v>0.1085</v>
      </c>
      <c r="I113" s="107">
        <v>7.9899999999999999E-2</v>
      </c>
      <c r="J113" s="107">
        <v>0.1</v>
      </c>
    </row>
    <row r="114" spans="1:10">
      <c r="A114" s="151" t="s">
        <v>137</v>
      </c>
      <c r="B114" s="107">
        <v>0.1681</v>
      </c>
      <c r="C114" s="107">
        <v>0.2016</v>
      </c>
      <c r="D114" s="107">
        <v>0.18149999999999999</v>
      </c>
      <c r="E114" s="107">
        <v>0.1492</v>
      </c>
      <c r="F114" s="107">
        <v>9.4600000000000004E-2</v>
      </c>
      <c r="G114" s="107">
        <v>7.9899999999999999E-2</v>
      </c>
      <c r="H114" s="107">
        <v>8.8900000000000007E-2</v>
      </c>
      <c r="I114" s="107">
        <v>8.7499999999999994E-2</v>
      </c>
      <c r="J114" s="107">
        <v>0.13</v>
      </c>
    </row>
    <row r="115" spans="1:10">
      <c r="A115" s="151" t="s">
        <v>138</v>
      </c>
      <c r="B115" s="107">
        <v>0.15820000000000001</v>
      </c>
      <c r="C115" s="107">
        <v>8.9599999999999999E-2</v>
      </c>
      <c r="D115" s="107">
        <v>8.6499999999999994E-2</v>
      </c>
      <c r="E115" s="107">
        <v>7.0900000000000005E-2</v>
      </c>
      <c r="F115" s="107">
        <v>5.3600000000000002E-2</v>
      </c>
      <c r="G115" s="107">
        <v>3.2300000000000002E-2</v>
      </c>
      <c r="H115" s="107">
        <v>2.29E-2</v>
      </c>
      <c r="I115" s="107">
        <v>1.6500000000000001E-2</v>
      </c>
      <c r="J115" s="107">
        <v>0.04</v>
      </c>
    </row>
    <row r="116" spans="1:10">
      <c r="A116" s="152" t="s">
        <v>139</v>
      </c>
      <c r="B116" s="107">
        <v>1.47E-2</v>
      </c>
      <c r="C116" s="107">
        <v>8.14E-2</v>
      </c>
      <c r="D116" s="107">
        <v>5.3800000000000001E-2</v>
      </c>
      <c r="E116" s="107">
        <v>5.5300000000000002E-2</v>
      </c>
      <c r="F116" s="107">
        <v>3.4700000000000002E-2</v>
      </c>
      <c r="G116" s="107">
        <v>2.7099999999999999E-2</v>
      </c>
      <c r="H116" s="107">
        <v>5.7999999999999996E-3</v>
      </c>
      <c r="I116" s="107">
        <v>2.3999999999999998E-3</v>
      </c>
      <c r="J116" s="107">
        <v>0.01</v>
      </c>
    </row>
    <row r="117" spans="1:10">
      <c r="A117"/>
      <c r="B117" s="105"/>
      <c r="C117" s="106"/>
      <c r="D117"/>
      <c r="E117" s="104"/>
      <c r="F117" s="104"/>
      <c r="G117" s="110"/>
      <c r="H117"/>
      <c r="I117"/>
    </row>
    <row r="118" spans="1:10">
      <c r="A118"/>
      <c r="B118" s="105"/>
      <c r="C118" s="106"/>
      <c r="D118"/>
      <c r="E118" s="104"/>
      <c r="F118" s="104"/>
      <c r="G118" s="104"/>
      <c r="H118"/>
      <c r="I118"/>
    </row>
    <row r="119" spans="1:10">
      <c r="A119" s="239" t="s">
        <v>140</v>
      </c>
      <c r="B119" s="240"/>
      <c r="C119" s="240"/>
      <c r="D119" s="240"/>
      <c r="E119" s="240"/>
      <c r="F119" s="240"/>
      <c r="G119" s="240"/>
      <c r="H119" s="240"/>
      <c r="I119" s="240"/>
      <c r="J119" s="240"/>
    </row>
    <row r="120" spans="1:10">
      <c r="A120"/>
      <c r="B120" s="105"/>
      <c r="C120" s="106"/>
      <c r="D120"/>
      <c r="E120" s="104"/>
      <c r="F120" s="104"/>
      <c r="G120" s="104"/>
      <c r="H120"/>
      <c r="I120"/>
    </row>
    <row r="121" spans="1:10">
      <c r="A121" s="142" t="s">
        <v>132</v>
      </c>
      <c r="B121" s="149">
        <v>44713</v>
      </c>
      <c r="C121" s="149">
        <v>44896</v>
      </c>
      <c r="D121" s="149">
        <v>45078</v>
      </c>
      <c r="E121" s="149">
        <v>45261</v>
      </c>
      <c r="F121" s="149">
        <v>45444</v>
      </c>
      <c r="G121" s="149">
        <v>45627</v>
      </c>
      <c r="H121" s="150">
        <v>45809</v>
      </c>
      <c r="I121" s="150">
        <v>45992</v>
      </c>
      <c r="J121" s="150">
        <v>46023</v>
      </c>
    </row>
    <row r="122" spans="1:10">
      <c r="A122" s="151" t="s">
        <v>133</v>
      </c>
      <c r="B122" s="107">
        <v>0.4138</v>
      </c>
      <c r="C122" s="107">
        <v>0.34320000000000001</v>
      </c>
      <c r="D122" s="107">
        <v>0.40579999999999999</v>
      </c>
      <c r="E122" s="107">
        <v>0.46500000000000002</v>
      </c>
      <c r="F122" s="107">
        <v>0.45939999999999998</v>
      </c>
      <c r="G122" s="107">
        <v>0.37480000000000002</v>
      </c>
      <c r="H122" s="107">
        <v>0.4763</v>
      </c>
      <c r="I122" s="107">
        <v>0.36320000000000002</v>
      </c>
      <c r="J122" s="107">
        <v>0.35</v>
      </c>
    </row>
    <row r="123" spans="1:10">
      <c r="A123" s="151" t="s">
        <v>134</v>
      </c>
      <c r="B123" s="107">
        <v>0.26300000000000001</v>
      </c>
      <c r="C123" s="107">
        <v>0.30580000000000002</v>
      </c>
      <c r="D123" s="107">
        <v>0.2697</v>
      </c>
      <c r="E123" s="107">
        <v>0.2898</v>
      </c>
      <c r="F123" s="107">
        <v>0.26179999999999998</v>
      </c>
      <c r="G123" s="107">
        <v>0.32140000000000002</v>
      </c>
      <c r="H123" s="107">
        <v>0.28739999999999999</v>
      </c>
      <c r="I123" s="107">
        <v>0.42180000000000001</v>
      </c>
      <c r="J123" s="107">
        <v>0.41</v>
      </c>
    </row>
    <row r="124" spans="1:10">
      <c r="A124" s="151" t="s">
        <v>135</v>
      </c>
      <c r="B124" s="107">
        <v>0.18820000000000001</v>
      </c>
      <c r="C124" s="107">
        <v>0.2213</v>
      </c>
      <c r="D124" s="107">
        <v>0.16320000000000001</v>
      </c>
      <c r="E124" s="107">
        <v>0.13769999999999999</v>
      </c>
      <c r="F124" s="107">
        <v>0.1673</v>
      </c>
      <c r="G124" s="107">
        <v>0.15870000000000001</v>
      </c>
      <c r="H124" s="107">
        <v>0.12559999999999999</v>
      </c>
      <c r="I124" s="107">
        <v>0.1229</v>
      </c>
      <c r="J124" s="107">
        <v>0.14000000000000001</v>
      </c>
    </row>
    <row r="125" spans="1:10">
      <c r="A125" s="151" t="s">
        <v>136</v>
      </c>
      <c r="B125" s="107">
        <v>8.0600000000000005E-2</v>
      </c>
      <c r="C125" s="107">
        <v>7.6899999999999996E-2</v>
      </c>
      <c r="D125" s="107">
        <v>0.1022</v>
      </c>
      <c r="E125" s="107">
        <v>5.4399999999999997E-2</v>
      </c>
      <c r="F125" s="107">
        <v>5.7099999999999998E-2</v>
      </c>
      <c r="G125" s="107">
        <v>7.0400000000000004E-2</v>
      </c>
      <c r="H125" s="107">
        <v>5.5E-2</v>
      </c>
      <c r="I125" s="107">
        <v>3.5099999999999999E-2</v>
      </c>
      <c r="J125" s="107">
        <v>0.04</v>
      </c>
    </row>
    <row r="126" spans="1:10">
      <c r="A126" s="151" t="s">
        <v>137</v>
      </c>
      <c r="B126" s="107">
        <v>4.0800000000000003E-2</v>
      </c>
      <c r="C126" s="107">
        <v>4.0800000000000003E-2</v>
      </c>
      <c r="D126" s="107">
        <v>4.9000000000000002E-2</v>
      </c>
      <c r="E126" s="107">
        <v>4.0500000000000001E-2</v>
      </c>
      <c r="F126" s="107">
        <v>4.1700000000000001E-2</v>
      </c>
      <c r="G126" s="107">
        <v>5.8799999999999998E-2</v>
      </c>
      <c r="H126" s="107">
        <v>3.9399999999999998E-2</v>
      </c>
      <c r="I126" s="107">
        <v>3.5000000000000003E-2</v>
      </c>
      <c r="J126" s="107">
        <v>0.03</v>
      </c>
    </row>
    <row r="127" spans="1:10">
      <c r="A127" s="151" t="s">
        <v>138</v>
      </c>
      <c r="B127" s="107">
        <v>9.7000000000000003E-3</v>
      </c>
      <c r="C127" s="107">
        <v>7.6E-3</v>
      </c>
      <c r="D127" s="107">
        <v>6.4000000000000003E-3</v>
      </c>
      <c r="E127" s="107">
        <v>9.7000000000000003E-3</v>
      </c>
      <c r="F127" s="107">
        <v>9.7000000000000003E-3</v>
      </c>
      <c r="G127" s="107">
        <v>1.17E-2</v>
      </c>
      <c r="H127" s="107">
        <v>1.12E-2</v>
      </c>
      <c r="I127" s="107">
        <v>1.2999999999999999E-2</v>
      </c>
      <c r="J127" s="107">
        <v>0.01</v>
      </c>
    </row>
    <row r="128" spans="1:10">
      <c r="A128" s="152" t="s">
        <v>139</v>
      </c>
      <c r="B128" s="107">
        <v>3.8999999999999998E-3</v>
      </c>
      <c r="C128" s="107">
        <v>4.3E-3</v>
      </c>
      <c r="D128" s="107">
        <v>3.5999999999999999E-3</v>
      </c>
      <c r="E128" s="107">
        <v>3.0000000000000001E-3</v>
      </c>
      <c r="F128" s="107">
        <v>3.0999999999999999E-3</v>
      </c>
      <c r="G128" s="107">
        <v>4.3E-3</v>
      </c>
      <c r="H128" s="107">
        <v>5.1000000000000004E-3</v>
      </c>
      <c r="I128" s="107">
        <v>8.9999999999999993E-3</v>
      </c>
      <c r="J128" s="107">
        <v>0.01</v>
      </c>
    </row>
    <row r="129" spans="1:9">
      <c r="A129"/>
      <c r="B129"/>
      <c r="C129"/>
      <c r="D129"/>
      <c r="E129"/>
      <c r="F129"/>
      <c r="G129" s="106"/>
      <c r="H129"/>
      <c r="I129"/>
    </row>
  </sheetData>
  <sheetProtection algorithmName="SHA-512" hashValue="sooQh3EtTQ35aTVoao6JKziaIlpQbdpKXYZ3Zi532ETQ6s+82lypBvC5u9kWteYN82d/wMx16cRv2JDG0UD18w==" saltValue="a1dcBnTkl0fwKHmJGKe0kQ==" spinCount="100000" sheet="1" objects="1" scenarios="1"/>
  <mergeCells count="10">
    <mergeCell ref="A107:J107"/>
    <mergeCell ref="A119:J119"/>
    <mergeCell ref="A77:A78"/>
    <mergeCell ref="B77:H77"/>
    <mergeCell ref="A94:G94"/>
    <mergeCell ref="A74:H74"/>
    <mergeCell ref="A60:A61"/>
    <mergeCell ref="A57:P57"/>
    <mergeCell ref="B60:H60"/>
    <mergeCell ref="A91:H91"/>
  </mergeCells>
  <hyperlinks>
    <hyperlink ref="A10" location="Claims_being_Processed​" display="Claims being Processed​" xr:uid="{00000000-0004-0000-0200-000000000000}"/>
    <hyperlink ref="A11" location="'Claims Being Processed'!Claims_on_hand​_1" display="Claims on hand​" xr:uid="{00000000-0004-0000-0200-000002000000}"/>
    <hyperlink ref="A12" location="'Claims Being Processed'!Age_distribution_of_all_claims_on_hand​" display="Age distribution of claims on hand​" xr:uid="{00000000-0004-0000-0200-000003000000}"/>
  </hyperlinks>
  <pageMargins left="0.25" right="0.25" top="0.75" bottom="0.75" header="0.3" footer="0.3"/>
  <pageSetup paperSize="9" scale="37" orientation="portrait" r:id="rId1"/>
  <ignoredErrors>
    <ignoredError sqref="B32:C32 B49:D49 E32:P32 E49:P4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L71"/>
  <sheetViews>
    <sheetView showGridLines="0" zoomScale="90" zoomScaleNormal="90" workbookViewId="0"/>
  </sheetViews>
  <sheetFormatPr defaultColWidth="9.140625" defaultRowHeight="14.45"/>
  <cols>
    <col min="1" max="1" width="41.5703125" style="4" customWidth="1"/>
    <col min="2" max="4" width="10.5703125" style="4" customWidth="1"/>
    <col min="5" max="19" width="9.140625" style="4" customWidth="1"/>
    <col min="20" max="20" width="11.140625" style="4" customWidth="1"/>
    <col min="21" max="16384" width="9.140625" style="4"/>
  </cols>
  <sheetData>
    <row r="1" spans="1:20" s="2" customFormat="1">
      <c r="A1" s="1"/>
      <c r="B1" s="1"/>
      <c r="C1" s="1"/>
      <c r="D1" s="1"/>
      <c r="E1" s="1"/>
      <c r="F1" s="1"/>
      <c r="G1" s="1"/>
      <c r="H1" s="1"/>
      <c r="I1" s="1"/>
      <c r="J1" s="1"/>
      <c r="K1" s="1"/>
      <c r="L1" s="1"/>
      <c r="M1" s="1"/>
      <c r="N1" s="1"/>
      <c r="O1" s="1"/>
      <c r="P1" s="1"/>
      <c r="Q1" s="1"/>
      <c r="R1" s="1"/>
      <c r="S1" s="1"/>
      <c r="T1" s="1"/>
    </row>
    <row r="2" spans="1:20" s="2" customFormat="1">
      <c r="A2" s="1"/>
      <c r="B2" s="1"/>
      <c r="C2" s="1"/>
      <c r="D2" s="1"/>
      <c r="E2" s="1"/>
      <c r="F2" s="1"/>
      <c r="G2" s="1"/>
      <c r="H2" s="1"/>
      <c r="I2" s="1"/>
      <c r="J2" s="1"/>
      <c r="K2" s="1"/>
      <c r="L2" s="1"/>
      <c r="M2" s="1"/>
      <c r="N2" s="1"/>
      <c r="O2" s="1"/>
      <c r="P2" s="1"/>
      <c r="Q2" s="1"/>
      <c r="R2" s="1"/>
      <c r="S2" s="1"/>
      <c r="T2" s="1"/>
    </row>
    <row r="3" spans="1:20" s="2" customFormat="1">
      <c r="A3" s="1"/>
      <c r="B3" s="1"/>
      <c r="C3" s="1"/>
      <c r="D3" s="1"/>
      <c r="E3" s="1"/>
      <c r="F3" s="1"/>
      <c r="G3" s="1"/>
      <c r="H3" s="1"/>
      <c r="I3" s="1"/>
      <c r="J3" s="1"/>
      <c r="K3" s="1"/>
      <c r="L3" s="1"/>
      <c r="M3" s="1"/>
      <c r="N3" s="1"/>
      <c r="O3" s="1"/>
      <c r="P3" s="1"/>
      <c r="Q3" s="1"/>
      <c r="R3" s="1"/>
      <c r="S3" s="1"/>
      <c r="T3" s="1"/>
    </row>
    <row r="4" spans="1:20" s="2" customFormat="1">
      <c r="A4" s="1"/>
      <c r="B4" s="1"/>
      <c r="C4" s="1"/>
      <c r="D4" s="1"/>
      <c r="E4" s="1"/>
      <c r="F4" s="1"/>
      <c r="G4" s="1"/>
      <c r="H4" s="1"/>
      <c r="I4" s="1"/>
      <c r="J4" s="1"/>
      <c r="K4" s="1"/>
      <c r="L4" s="1"/>
      <c r="M4" s="1"/>
      <c r="N4" s="1"/>
      <c r="O4" s="1"/>
      <c r="P4" s="1"/>
      <c r="Q4" s="1"/>
      <c r="R4" s="1"/>
      <c r="S4" s="1"/>
      <c r="T4" s="1"/>
    </row>
    <row r="5" spans="1:20" s="2" customFormat="1">
      <c r="A5" s="1"/>
      <c r="B5" s="1"/>
      <c r="C5" s="1"/>
      <c r="D5" s="1"/>
      <c r="E5" s="1"/>
      <c r="F5" s="1"/>
      <c r="G5" s="1"/>
      <c r="H5" s="1"/>
      <c r="I5" s="1"/>
      <c r="J5" s="1"/>
      <c r="K5" s="1"/>
      <c r="L5" s="1"/>
      <c r="M5" s="1"/>
      <c r="N5" s="1"/>
      <c r="O5" s="1"/>
      <c r="P5" s="1"/>
      <c r="Q5" s="1"/>
      <c r="R5" s="1"/>
      <c r="S5" s="1"/>
      <c r="T5" s="1"/>
    </row>
    <row r="6" spans="1:20" s="2" customFormat="1">
      <c r="A6" s="3"/>
      <c r="B6" s="3"/>
      <c r="C6" s="3"/>
      <c r="D6" s="3"/>
      <c r="E6" s="3"/>
      <c r="F6" s="3"/>
      <c r="G6" s="3"/>
      <c r="H6" s="3"/>
      <c r="I6" s="3"/>
      <c r="J6" s="3"/>
      <c r="K6" s="3"/>
      <c r="L6" s="3"/>
      <c r="M6" s="1"/>
      <c r="N6" s="1"/>
      <c r="O6" s="1"/>
      <c r="P6" s="1"/>
      <c r="Q6" s="1"/>
      <c r="R6" s="1"/>
      <c r="S6" s="1"/>
      <c r="T6" s="1"/>
    </row>
    <row r="7" spans="1:20" s="2" customFormat="1">
      <c r="A7" s="3"/>
      <c r="B7" s="3"/>
      <c r="C7" s="3"/>
      <c r="D7" s="3"/>
      <c r="E7" s="3"/>
      <c r="F7" s="3"/>
      <c r="G7" s="3"/>
      <c r="H7" s="3"/>
      <c r="I7" s="3"/>
      <c r="J7" s="3"/>
      <c r="K7" s="3"/>
      <c r="L7" s="3"/>
      <c r="M7" s="1"/>
      <c r="N7" s="1"/>
      <c r="O7" s="1"/>
      <c r="P7" s="1"/>
      <c r="Q7" s="1"/>
      <c r="R7" s="1"/>
      <c r="S7" s="1"/>
      <c r="T7" s="1"/>
    </row>
    <row r="8" spans="1:20">
      <c r="T8" s="120">
        <v>46053</v>
      </c>
    </row>
    <row r="9" spans="1:20" ht="18.600000000000001">
      <c r="A9" s="5" t="s">
        <v>141</v>
      </c>
      <c r="C9" s="259" t="s">
        <v>142</v>
      </c>
      <c r="D9" s="259"/>
      <c r="E9" s="259"/>
      <c r="F9" s="259"/>
      <c r="G9" s="259"/>
      <c r="H9" s="259"/>
      <c r="I9" s="259"/>
      <c r="J9" s="259"/>
      <c r="K9" s="259"/>
      <c r="L9" s="259"/>
      <c r="M9" s="259"/>
      <c r="N9" s="259"/>
      <c r="O9" s="259"/>
      <c r="P9" s="259"/>
      <c r="Q9" s="259"/>
      <c r="R9" s="259"/>
      <c r="S9" s="259"/>
    </row>
    <row r="10" spans="1:20">
      <c r="A10" s="186" t="s">
        <v>15</v>
      </c>
    </row>
    <row r="11" spans="1:20">
      <c r="A11" s="186" t="s">
        <v>16</v>
      </c>
      <c r="Q11" s="7"/>
    </row>
    <row r="17" spans="1:38">
      <c r="AE17" s="82"/>
      <c r="AF17" s="82"/>
      <c r="AG17" s="82"/>
      <c r="AH17" s="82"/>
      <c r="AI17" s="82"/>
      <c r="AJ17" s="82"/>
      <c r="AK17" s="81"/>
      <c r="AL17" s="81"/>
    </row>
    <row r="18" spans="1:38">
      <c r="AE18" s="82"/>
      <c r="AF18" s="82"/>
      <c r="AG18" s="82"/>
      <c r="AH18" s="82"/>
      <c r="AI18" s="82"/>
      <c r="AJ18" s="82"/>
      <c r="AK18" s="81"/>
      <c r="AL18" s="81"/>
    </row>
    <row r="19" spans="1:38">
      <c r="AE19" s="82"/>
      <c r="AF19" s="82"/>
      <c r="AG19" s="82"/>
      <c r="AH19" s="82"/>
      <c r="AI19" s="82"/>
      <c r="AJ19" s="82"/>
      <c r="AK19" s="81"/>
      <c r="AL19" s="81"/>
    </row>
    <row r="20" spans="1:38">
      <c r="AE20" s="82"/>
      <c r="AF20" s="82"/>
      <c r="AG20" s="82"/>
      <c r="AH20" s="82"/>
      <c r="AI20" s="82"/>
      <c r="AJ20" s="82"/>
      <c r="AK20" s="81"/>
      <c r="AL20" s="81"/>
    </row>
    <row r="27" spans="1:38" ht="43.5">
      <c r="A27" s="140" t="s">
        <v>143</v>
      </c>
      <c r="B27" s="125" t="s">
        <v>32</v>
      </c>
      <c r="C27" s="125" t="s">
        <v>33</v>
      </c>
      <c r="D27" s="125" t="s">
        <v>34</v>
      </c>
      <c r="E27" s="134">
        <v>45658</v>
      </c>
      <c r="F27" s="134">
        <v>45689</v>
      </c>
      <c r="G27" s="134">
        <v>45717</v>
      </c>
      <c r="H27" s="134">
        <v>45748</v>
      </c>
      <c r="I27" s="134">
        <v>45778</v>
      </c>
      <c r="J27" s="134">
        <v>45809</v>
      </c>
      <c r="K27" s="134">
        <v>45839</v>
      </c>
      <c r="L27" s="134">
        <v>45870</v>
      </c>
      <c r="M27" s="134">
        <v>45901</v>
      </c>
      <c r="N27" s="134">
        <v>45931</v>
      </c>
      <c r="O27" s="134">
        <v>45962</v>
      </c>
      <c r="P27" s="134">
        <v>45992</v>
      </c>
      <c r="Q27" s="134">
        <v>46023</v>
      </c>
      <c r="R27" s="125" t="s">
        <v>144</v>
      </c>
      <c r="S27" s="125" t="s">
        <v>145</v>
      </c>
      <c r="T27" s="126" t="s">
        <v>146</v>
      </c>
    </row>
    <row r="28" spans="1:38" ht="16.5">
      <c r="A28" s="83" t="s">
        <v>147</v>
      </c>
      <c r="B28" s="84">
        <v>9107</v>
      </c>
      <c r="C28" s="84">
        <v>12124</v>
      </c>
      <c r="D28" s="84">
        <v>12578</v>
      </c>
      <c r="E28" s="85">
        <v>855</v>
      </c>
      <c r="F28" s="85">
        <v>1120</v>
      </c>
      <c r="G28" s="85">
        <v>1272</v>
      </c>
      <c r="H28" s="85">
        <v>982</v>
      </c>
      <c r="I28" s="85">
        <v>1482</v>
      </c>
      <c r="J28" s="85">
        <v>1188</v>
      </c>
      <c r="K28" s="85">
        <v>1379</v>
      </c>
      <c r="L28" s="85">
        <v>1369</v>
      </c>
      <c r="M28" s="85">
        <v>1483</v>
      </c>
      <c r="N28" s="85">
        <v>1555</v>
      </c>
      <c r="O28" s="85">
        <v>1314</v>
      </c>
      <c r="P28" s="85">
        <v>935</v>
      </c>
      <c r="Q28" s="85">
        <v>983</v>
      </c>
      <c r="R28" s="14">
        <v>9018</v>
      </c>
      <c r="S28" s="14">
        <v>6534</v>
      </c>
      <c r="T28" s="16">
        <f>IF(S28&gt;0,(R28-S28)/S28,"")</f>
        <v>0.38016528925619836</v>
      </c>
    </row>
    <row r="29" spans="1:38" ht="16.5">
      <c r="A29" s="83" t="s">
        <v>148</v>
      </c>
      <c r="B29" s="84">
        <v>30767</v>
      </c>
      <c r="C29" s="84">
        <v>45307</v>
      </c>
      <c r="D29" s="84">
        <v>40128</v>
      </c>
      <c r="E29" s="85">
        <v>2941</v>
      </c>
      <c r="F29" s="85">
        <v>3642</v>
      </c>
      <c r="G29" s="85">
        <v>3666</v>
      </c>
      <c r="H29" s="85">
        <v>2865</v>
      </c>
      <c r="I29" s="85">
        <v>3927</v>
      </c>
      <c r="J29" s="85">
        <v>3171</v>
      </c>
      <c r="K29" s="85">
        <v>3501</v>
      </c>
      <c r="L29" s="85">
        <v>3001</v>
      </c>
      <c r="M29" s="85">
        <v>2914</v>
      </c>
      <c r="N29" s="85">
        <v>2916</v>
      </c>
      <c r="O29" s="85">
        <v>2625</v>
      </c>
      <c r="P29" s="85">
        <v>2009</v>
      </c>
      <c r="Q29" s="85">
        <v>2207</v>
      </c>
      <c r="R29" s="14">
        <v>19173</v>
      </c>
      <c r="S29" s="14">
        <v>22857</v>
      </c>
      <c r="T29" s="16">
        <f t="shared" ref="T29:T38" si="0">IF(S29&gt;0,(R29-S29)/S29,"")</f>
        <v>-0.16117600735004595</v>
      </c>
    </row>
    <row r="30" spans="1:38">
      <c r="A30" s="83" t="s">
        <v>103</v>
      </c>
      <c r="B30" s="84">
        <v>5733</v>
      </c>
      <c r="C30" s="84">
        <v>7580</v>
      </c>
      <c r="D30" s="84">
        <v>7467</v>
      </c>
      <c r="E30" s="85">
        <v>543</v>
      </c>
      <c r="F30" s="85">
        <v>666</v>
      </c>
      <c r="G30" s="85">
        <v>710</v>
      </c>
      <c r="H30" s="85">
        <v>563</v>
      </c>
      <c r="I30" s="85">
        <v>939</v>
      </c>
      <c r="J30" s="85">
        <v>817</v>
      </c>
      <c r="K30" s="85">
        <v>924</v>
      </c>
      <c r="L30" s="85">
        <v>900</v>
      </c>
      <c r="M30" s="85">
        <v>970</v>
      </c>
      <c r="N30" s="85">
        <v>947</v>
      </c>
      <c r="O30" s="85">
        <v>792</v>
      </c>
      <c r="P30" s="85">
        <v>533</v>
      </c>
      <c r="Q30" s="85">
        <v>584</v>
      </c>
      <c r="R30" s="14">
        <v>5650</v>
      </c>
      <c r="S30" s="14">
        <v>3772</v>
      </c>
      <c r="T30" s="16">
        <f t="shared" si="0"/>
        <v>0.49787910922587486</v>
      </c>
    </row>
    <row r="31" spans="1:38">
      <c r="A31" s="83" t="s">
        <v>102</v>
      </c>
      <c r="B31" s="84">
        <v>1459</v>
      </c>
      <c r="C31" s="84">
        <v>1716</v>
      </c>
      <c r="D31" s="84">
        <v>1670</v>
      </c>
      <c r="E31" s="85">
        <v>129</v>
      </c>
      <c r="F31" s="85">
        <v>134</v>
      </c>
      <c r="G31" s="85">
        <v>124</v>
      </c>
      <c r="H31" s="85">
        <v>137</v>
      </c>
      <c r="I31" s="85">
        <v>134</v>
      </c>
      <c r="J31" s="85">
        <v>156</v>
      </c>
      <c r="K31" s="85">
        <v>208</v>
      </c>
      <c r="L31" s="85">
        <v>155</v>
      </c>
      <c r="M31" s="85">
        <v>111</v>
      </c>
      <c r="N31" s="85">
        <v>179</v>
      </c>
      <c r="O31" s="85">
        <v>127</v>
      </c>
      <c r="P31" s="85">
        <v>104</v>
      </c>
      <c r="Q31" s="85">
        <v>93</v>
      </c>
      <c r="R31" s="14">
        <v>977</v>
      </c>
      <c r="S31" s="14">
        <v>985</v>
      </c>
      <c r="T31" s="16">
        <f t="shared" si="0"/>
        <v>-8.1218274111675131E-3</v>
      </c>
    </row>
    <row r="32" spans="1:38">
      <c r="A32" s="129" t="s">
        <v>149</v>
      </c>
      <c r="B32" s="124">
        <f>SUM(B28:B31)</f>
        <v>47066</v>
      </c>
      <c r="C32" s="124">
        <f>SUM(C28:C31)</f>
        <v>66727</v>
      </c>
      <c r="D32" s="124">
        <v>61843</v>
      </c>
      <c r="E32" s="124">
        <f t="shared" ref="E32:O32" si="1">SUM(E28:E31)</f>
        <v>4468</v>
      </c>
      <c r="F32" s="124">
        <f t="shared" si="1"/>
        <v>5562</v>
      </c>
      <c r="G32" s="124">
        <f t="shared" si="1"/>
        <v>5772</v>
      </c>
      <c r="H32" s="124">
        <f t="shared" si="1"/>
        <v>4547</v>
      </c>
      <c r="I32" s="124">
        <f t="shared" si="1"/>
        <v>6482</v>
      </c>
      <c r="J32" s="124">
        <f t="shared" si="1"/>
        <v>5332</v>
      </c>
      <c r="K32" s="124">
        <f t="shared" si="1"/>
        <v>6012</v>
      </c>
      <c r="L32" s="124">
        <f t="shared" si="1"/>
        <v>5425</v>
      </c>
      <c r="M32" s="124">
        <f t="shared" si="1"/>
        <v>5478</v>
      </c>
      <c r="N32" s="124">
        <f t="shared" si="1"/>
        <v>5597</v>
      </c>
      <c r="O32" s="124">
        <f t="shared" si="1"/>
        <v>4858</v>
      </c>
      <c r="P32" s="124">
        <f>SUM(P28:P31)</f>
        <v>3581</v>
      </c>
      <c r="Q32" s="124">
        <v>3867</v>
      </c>
      <c r="R32" s="124">
        <v>34818</v>
      </c>
      <c r="S32" s="124">
        <f>SUM(S28:S31)</f>
        <v>34148</v>
      </c>
      <c r="T32" s="153">
        <f t="shared" si="0"/>
        <v>1.962047557690055E-2</v>
      </c>
    </row>
    <row r="33" spans="1:20">
      <c r="A33" s="83" t="s">
        <v>99</v>
      </c>
      <c r="B33" s="84">
        <v>9497</v>
      </c>
      <c r="C33" s="84">
        <v>17377</v>
      </c>
      <c r="D33" s="84">
        <v>20211</v>
      </c>
      <c r="E33" s="85">
        <v>1626</v>
      </c>
      <c r="F33" s="85">
        <v>1799</v>
      </c>
      <c r="G33" s="85">
        <v>1933</v>
      </c>
      <c r="H33" s="85">
        <v>1815</v>
      </c>
      <c r="I33" s="85">
        <v>2003</v>
      </c>
      <c r="J33" s="85">
        <v>2251</v>
      </c>
      <c r="K33" s="85">
        <v>1955</v>
      </c>
      <c r="L33" s="85">
        <v>1639</v>
      </c>
      <c r="M33" s="85">
        <v>1378</v>
      </c>
      <c r="N33" s="85">
        <v>1334</v>
      </c>
      <c r="O33" s="85">
        <v>1435</v>
      </c>
      <c r="P33" s="85">
        <v>1110</v>
      </c>
      <c r="Q33" s="85">
        <v>1167</v>
      </c>
      <c r="R33" s="14">
        <v>10018</v>
      </c>
      <c r="S33" s="14">
        <v>10410</v>
      </c>
      <c r="T33" s="16">
        <f t="shared" si="0"/>
        <v>-3.765609990393852E-2</v>
      </c>
    </row>
    <row r="34" spans="1:20">
      <c r="A34" s="83" t="s">
        <v>97</v>
      </c>
      <c r="B34" s="84">
        <v>7391</v>
      </c>
      <c r="C34" s="84">
        <v>12150</v>
      </c>
      <c r="D34" s="84">
        <v>16327</v>
      </c>
      <c r="E34" s="85">
        <v>1167</v>
      </c>
      <c r="F34" s="85">
        <v>1478</v>
      </c>
      <c r="G34" s="85">
        <v>1642</v>
      </c>
      <c r="H34" s="85">
        <v>1317</v>
      </c>
      <c r="I34" s="85">
        <v>1558</v>
      </c>
      <c r="J34" s="85">
        <v>1442</v>
      </c>
      <c r="K34" s="85">
        <v>1532</v>
      </c>
      <c r="L34" s="85">
        <v>1299</v>
      </c>
      <c r="M34" s="85">
        <v>1366</v>
      </c>
      <c r="N34" s="85">
        <v>1561</v>
      </c>
      <c r="O34" s="85">
        <v>1322</v>
      </c>
      <c r="P34" s="85">
        <v>1124</v>
      </c>
      <c r="Q34" s="85">
        <v>1178</v>
      </c>
      <c r="R34" s="14">
        <v>9382</v>
      </c>
      <c r="S34" s="14">
        <v>8890</v>
      </c>
      <c r="T34" s="16">
        <f t="shared" si="0"/>
        <v>5.534308211473566E-2</v>
      </c>
    </row>
    <row r="35" spans="1:20">
      <c r="A35" s="129" t="s">
        <v>150</v>
      </c>
      <c r="B35" s="124">
        <f>SUM(B33:B34)</f>
        <v>16888</v>
      </c>
      <c r="C35" s="124">
        <f>SUM(C33:C34)</f>
        <v>29527</v>
      </c>
      <c r="D35" s="124">
        <v>36538</v>
      </c>
      <c r="E35" s="124">
        <f t="shared" ref="E35:O35" si="2">SUM(E33:E34)</f>
        <v>2793</v>
      </c>
      <c r="F35" s="124">
        <f t="shared" si="2"/>
        <v>3277</v>
      </c>
      <c r="G35" s="124">
        <f t="shared" si="2"/>
        <v>3575</v>
      </c>
      <c r="H35" s="124">
        <f t="shared" si="2"/>
        <v>3132</v>
      </c>
      <c r="I35" s="124">
        <f t="shared" si="2"/>
        <v>3561</v>
      </c>
      <c r="J35" s="124">
        <f t="shared" si="2"/>
        <v>3693</v>
      </c>
      <c r="K35" s="124">
        <f t="shared" si="2"/>
        <v>3487</v>
      </c>
      <c r="L35" s="124">
        <f t="shared" si="2"/>
        <v>2938</v>
      </c>
      <c r="M35" s="124">
        <f t="shared" si="2"/>
        <v>2744</v>
      </c>
      <c r="N35" s="124">
        <f t="shared" si="2"/>
        <v>2895</v>
      </c>
      <c r="O35" s="124">
        <f t="shared" si="2"/>
        <v>2757</v>
      </c>
      <c r="P35" s="124">
        <f>SUM(P33:P34)</f>
        <v>2234</v>
      </c>
      <c r="Q35" s="124">
        <v>2345</v>
      </c>
      <c r="R35" s="124">
        <v>19400</v>
      </c>
      <c r="S35" s="124">
        <f>SUM(S33:S34)</f>
        <v>19300</v>
      </c>
      <c r="T35" s="153">
        <f t="shared" si="0"/>
        <v>5.1813471502590676E-3</v>
      </c>
    </row>
    <row r="36" spans="1:20">
      <c r="A36" s="83" t="s">
        <v>101</v>
      </c>
      <c r="B36" s="84">
        <v>3166</v>
      </c>
      <c r="C36" s="84">
        <v>3723</v>
      </c>
      <c r="D36" s="84">
        <v>3877</v>
      </c>
      <c r="E36" s="85">
        <v>162</v>
      </c>
      <c r="F36" s="85">
        <v>372</v>
      </c>
      <c r="G36" s="85">
        <v>373</v>
      </c>
      <c r="H36" s="85">
        <v>308</v>
      </c>
      <c r="I36" s="85">
        <v>396</v>
      </c>
      <c r="J36" s="85">
        <v>310</v>
      </c>
      <c r="K36" s="85">
        <v>356</v>
      </c>
      <c r="L36" s="85">
        <v>333</v>
      </c>
      <c r="M36" s="85">
        <v>281</v>
      </c>
      <c r="N36" s="85">
        <v>324</v>
      </c>
      <c r="O36" s="85">
        <v>326</v>
      </c>
      <c r="P36" s="85">
        <v>233</v>
      </c>
      <c r="Q36" s="85">
        <v>234</v>
      </c>
      <c r="R36" s="14">
        <v>2087</v>
      </c>
      <c r="S36" s="14">
        <v>2118</v>
      </c>
      <c r="T36" s="16">
        <f t="shared" si="0"/>
        <v>-1.4636449480642116E-2</v>
      </c>
    </row>
    <row r="37" spans="1:20">
      <c r="A37" s="83" t="s">
        <v>104</v>
      </c>
      <c r="B37" s="84">
        <v>511</v>
      </c>
      <c r="C37" s="84">
        <v>563</v>
      </c>
      <c r="D37" s="84">
        <v>499</v>
      </c>
      <c r="E37" s="85">
        <v>29</v>
      </c>
      <c r="F37" s="85">
        <v>45</v>
      </c>
      <c r="G37" s="85">
        <v>38</v>
      </c>
      <c r="H37" s="85">
        <v>27</v>
      </c>
      <c r="I37" s="85">
        <v>50</v>
      </c>
      <c r="J37" s="85">
        <v>29</v>
      </c>
      <c r="K37" s="85">
        <v>43</v>
      </c>
      <c r="L37" s="85">
        <v>37</v>
      </c>
      <c r="M37" s="85">
        <v>33</v>
      </c>
      <c r="N37" s="85">
        <v>47</v>
      </c>
      <c r="O37" s="85">
        <v>43</v>
      </c>
      <c r="P37" s="85">
        <v>24</v>
      </c>
      <c r="Q37" s="85">
        <v>24</v>
      </c>
      <c r="R37" s="14">
        <v>251</v>
      </c>
      <c r="S37" s="14">
        <v>310</v>
      </c>
      <c r="T37" s="16">
        <f t="shared" si="0"/>
        <v>-0.19032258064516128</v>
      </c>
    </row>
    <row r="38" spans="1:20">
      <c r="A38" s="83" t="s">
        <v>100</v>
      </c>
      <c r="B38" s="84">
        <v>183</v>
      </c>
      <c r="C38" s="84">
        <v>157</v>
      </c>
      <c r="D38" s="84">
        <v>200</v>
      </c>
      <c r="E38" s="85">
        <v>16</v>
      </c>
      <c r="F38" s="85">
        <v>18</v>
      </c>
      <c r="G38" s="85">
        <v>23</v>
      </c>
      <c r="H38" s="85">
        <v>12</v>
      </c>
      <c r="I38" s="85">
        <v>26</v>
      </c>
      <c r="J38" s="85">
        <v>14</v>
      </c>
      <c r="K38" s="85">
        <v>16</v>
      </c>
      <c r="L38" s="85">
        <v>17</v>
      </c>
      <c r="M38" s="85">
        <v>24</v>
      </c>
      <c r="N38" s="85">
        <v>12</v>
      </c>
      <c r="O38" s="85">
        <v>13</v>
      </c>
      <c r="P38" s="85">
        <v>9</v>
      </c>
      <c r="Q38" s="85">
        <v>14</v>
      </c>
      <c r="R38" s="14">
        <v>105</v>
      </c>
      <c r="S38" s="14">
        <v>107</v>
      </c>
      <c r="T38" s="16">
        <f t="shared" si="0"/>
        <v>-1.8691588785046728E-2</v>
      </c>
    </row>
    <row r="39" spans="1:20">
      <c r="A39" s="129" t="s">
        <v>151</v>
      </c>
      <c r="B39" s="136">
        <f>SUM(B32,B35:B38)</f>
        <v>67814</v>
      </c>
      <c r="C39" s="136">
        <f>SUM(C32,C35:C38)</f>
        <v>100697</v>
      </c>
      <c r="D39" s="136">
        <v>102957</v>
      </c>
      <c r="E39" s="136">
        <f t="shared" ref="E39:N39" si="3">SUM(E32,E35:E38)</f>
        <v>7468</v>
      </c>
      <c r="F39" s="136">
        <f t="shared" si="3"/>
        <v>9274</v>
      </c>
      <c r="G39" s="136">
        <f t="shared" si="3"/>
        <v>9781</v>
      </c>
      <c r="H39" s="136">
        <f t="shared" si="3"/>
        <v>8026</v>
      </c>
      <c r="I39" s="136">
        <f t="shared" si="3"/>
        <v>10515</v>
      </c>
      <c r="J39" s="136">
        <f t="shared" si="3"/>
        <v>9378</v>
      </c>
      <c r="K39" s="136">
        <f t="shared" si="3"/>
        <v>9914</v>
      </c>
      <c r="L39" s="136">
        <f t="shared" si="3"/>
        <v>8750</v>
      </c>
      <c r="M39" s="136">
        <f t="shared" si="3"/>
        <v>8560</v>
      </c>
      <c r="N39" s="136">
        <f t="shared" si="3"/>
        <v>8875</v>
      </c>
      <c r="O39" s="136">
        <f>SUM(O32,O35:O38)</f>
        <v>7997</v>
      </c>
      <c r="P39" s="136">
        <f>SUM(P32,P35:P38)</f>
        <v>6081</v>
      </c>
      <c r="Q39" s="136">
        <f>SUM(Q32,Q35:Q38)</f>
        <v>6484</v>
      </c>
      <c r="R39" s="136">
        <v>56661</v>
      </c>
      <c r="S39" s="136">
        <f>SUM(S32,S35,S36,S37,S38)</f>
        <v>55983</v>
      </c>
      <c r="T39" s="153">
        <f>IF(S39&gt;0,(R39-S39)/S39,"")</f>
        <v>1.2110819355875891E-2</v>
      </c>
    </row>
    <row r="40" spans="1:20">
      <c r="A40" s="258" t="s">
        <v>152</v>
      </c>
      <c r="B40" s="258"/>
      <c r="C40" s="258"/>
      <c r="D40" s="258"/>
      <c r="E40" s="258"/>
      <c r="F40" s="258"/>
      <c r="G40" s="258"/>
      <c r="H40" s="258"/>
      <c r="I40" s="258"/>
      <c r="J40" s="258"/>
      <c r="K40" s="258"/>
      <c r="L40" s="258"/>
      <c r="M40" s="258"/>
      <c r="N40" s="258"/>
      <c r="O40" s="258"/>
      <c r="P40" s="258"/>
      <c r="Q40" s="258"/>
      <c r="R40" s="258"/>
      <c r="S40" s="258"/>
    </row>
    <row r="41" spans="1:20" s="31" customFormat="1">
      <c r="A41" s="260" t="s">
        <v>153</v>
      </c>
      <c r="B41" s="260"/>
      <c r="C41" s="260"/>
      <c r="D41" s="260"/>
      <c r="E41" s="260"/>
      <c r="F41" s="260"/>
      <c r="G41" s="260"/>
      <c r="H41" s="260"/>
      <c r="I41" s="260"/>
      <c r="J41" s="260"/>
      <c r="K41" s="260"/>
      <c r="L41" s="260"/>
      <c r="M41" s="260"/>
      <c r="N41" s="260"/>
      <c r="O41" s="260"/>
      <c r="P41" s="260"/>
      <c r="Q41" s="260"/>
      <c r="R41" s="260"/>
      <c r="S41" s="260"/>
    </row>
    <row r="42" spans="1:20">
      <c r="A42" s="260"/>
      <c r="B42" s="261"/>
      <c r="C42" s="261"/>
      <c r="D42" s="261"/>
      <c r="E42" s="261"/>
      <c r="F42" s="261"/>
      <c r="G42" s="261"/>
      <c r="H42" s="261"/>
      <c r="I42" s="261"/>
      <c r="J42" s="261"/>
      <c r="K42" s="261"/>
      <c r="L42" s="261"/>
      <c r="M42" s="261"/>
      <c r="N42" s="261"/>
      <c r="O42" s="261"/>
      <c r="P42" s="261"/>
      <c r="Q42" s="261"/>
      <c r="R42" s="261"/>
      <c r="S42" s="261"/>
    </row>
    <row r="44" spans="1:20" ht="15" customHeight="1">
      <c r="A44" s="243" t="s">
        <v>154</v>
      </c>
      <c r="B44" s="222" t="s">
        <v>55</v>
      </c>
      <c r="C44" s="223"/>
      <c r="D44" s="223"/>
      <c r="E44" s="223"/>
      <c r="F44" s="223"/>
      <c r="G44" s="223"/>
      <c r="H44" s="224"/>
    </row>
    <row r="45" spans="1:20" ht="15" customHeight="1">
      <c r="A45" s="244"/>
      <c r="B45" s="154" t="s">
        <v>56</v>
      </c>
      <c r="C45" s="154" t="s">
        <v>57</v>
      </c>
      <c r="D45" s="154" t="s">
        <v>58</v>
      </c>
      <c r="E45" s="154" t="s">
        <v>59</v>
      </c>
      <c r="F45" s="154" t="s">
        <v>60</v>
      </c>
      <c r="G45" s="154" t="s">
        <v>61</v>
      </c>
      <c r="H45" s="155" t="s">
        <v>62</v>
      </c>
    </row>
    <row r="46" spans="1:20">
      <c r="A46" s="43" t="s">
        <v>96</v>
      </c>
      <c r="B46" s="25">
        <f>VLOOKUP($A$46,'unalloc age grp'!$F$15:$M$25,2,FALSE)</f>
        <v>74</v>
      </c>
      <c r="C46" s="25">
        <f>VLOOKUP($A$46,'unalloc age grp'!$F$15:$M$25,3,FALSE)</f>
        <v>83</v>
      </c>
      <c r="D46" s="25">
        <f>VLOOKUP($A$46,'unalloc age grp'!$F$15:$M$25,4,FALSE)</f>
        <v>87</v>
      </c>
      <c r="E46" s="25">
        <f>VLOOKUP($A$46,'unalloc age grp'!$F$15:$M$25,5,FALSE)</f>
        <v>62</v>
      </c>
      <c r="F46" s="25">
        <f>VLOOKUP($A$46,'unalloc age grp'!$F$15:$M$25,6,FALSE)</f>
        <v>282</v>
      </c>
      <c r="G46" s="25">
        <f>VLOOKUP($A$46,'unalloc age grp'!$F$15:$M$25,7,FALSE)</f>
        <v>336</v>
      </c>
      <c r="H46" s="25">
        <f>VLOOKUP($A$46,'unalloc age grp'!$F$15:$M$25,8,FALSE)</f>
        <v>59</v>
      </c>
      <c r="I46" s="86"/>
    </row>
    <row r="47" spans="1:20">
      <c r="A47" s="43" t="s">
        <v>98</v>
      </c>
      <c r="B47" s="25">
        <f>VLOOKUP($A$47,'unalloc age grp'!$F$15:$M$25,2,FALSE)</f>
        <v>170</v>
      </c>
      <c r="C47" s="25">
        <f>VLOOKUP($A$47,'unalloc age grp'!$F$15:$M$25,3,FALSE)</f>
        <v>216</v>
      </c>
      <c r="D47" s="25">
        <f>VLOOKUP($A$47,'unalloc age grp'!$F$15:$M$25,4,FALSE)</f>
        <v>646</v>
      </c>
      <c r="E47" s="25">
        <f>VLOOKUP($A$47,'unalloc age grp'!$F$15:$M$25,5,FALSE)</f>
        <v>335</v>
      </c>
      <c r="F47" s="25">
        <f>VLOOKUP($A$47,'unalloc age grp'!$F$15:$M$25,6,FALSE)</f>
        <v>456</v>
      </c>
      <c r="G47" s="25">
        <f>VLOOKUP($A$47,'unalloc age grp'!$F$15:$M$25,7,FALSE)</f>
        <v>339</v>
      </c>
      <c r="H47" s="25">
        <f>VLOOKUP($A$47,'unalloc age grp'!$F$15:$M$25,8,FALSE)</f>
        <v>45</v>
      </c>
      <c r="I47" s="86"/>
    </row>
    <row r="48" spans="1:20">
      <c r="A48" s="43" t="s">
        <v>103</v>
      </c>
      <c r="B48" s="25">
        <f>VLOOKUP($A$48,'unalloc age grp'!$F$15:$M$25,2,FALSE)</f>
        <v>26</v>
      </c>
      <c r="C48" s="25">
        <f>VLOOKUP($A$48,'unalloc age grp'!$F$15:$M$25,3,FALSE)</f>
        <v>35</v>
      </c>
      <c r="D48" s="25">
        <f>VLOOKUP($A$48,'unalloc age grp'!$F$15:$M$25,4,FALSE)</f>
        <v>41</v>
      </c>
      <c r="E48" s="25">
        <f>VLOOKUP($A$48,'unalloc age grp'!$F$15:$M$25,5,FALSE)</f>
        <v>45</v>
      </c>
      <c r="F48" s="25">
        <f>VLOOKUP($A$48,'unalloc age grp'!$F$15:$M$25,6,FALSE)</f>
        <v>180</v>
      </c>
      <c r="G48" s="25">
        <f>VLOOKUP($A$48,'unalloc age grp'!$F$15:$M$25,7,FALSE)</f>
        <v>210</v>
      </c>
      <c r="H48" s="25">
        <f>VLOOKUP($A$48,'unalloc age grp'!$F$15:$M$25,8,FALSE)</f>
        <v>47</v>
      </c>
      <c r="I48" s="86"/>
    </row>
    <row r="49" spans="1:20">
      <c r="A49" s="43" t="s">
        <v>102</v>
      </c>
      <c r="B49" s="25">
        <f>VLOOKUP($A$49,'unalloc age grp'!$F$15:$M$25,2,FALSE)</f>
        <v>61</v>
      </c>
      <c r="C49" s="25">
        <f>VLOOKUP($A$49,'unalloc age grp'!$F$15:$M$25,3,FALSE)</f>
        <v>22</v>
      </c>
      <c r="D49" s="25">
        <f>VLOOKUP($A$49,'unalloc age grp'!$F$15:$M$25,4,FALSE)</f>
        <v>3</v>
      </c>
      <c r="E49" s="25">
        <f>VLOOKUP($A$49,'unalloc age grp'!$F$15:$M$25,5,FALSE)</f>
        <v>3</v>
      </c>
      <c r="F49" s="25">
        <f>VLOOKUP($A$49,'unalloc age grp'!$F$15:$M$25,6,FALSE)</f>
        <v>1</v>
      </c>
      <c r="G49" s="25">
        <f>VLOOKUP($A$49,'unalloc age grp'!$F$15:$M$25,7,FALSE)</f>
        <v>3</v>
      </c>
      <c r="H49" s="25">
        <f>VLOOKUP($A$49,'unalloc age grp'!$F$15:$M$25,8,FALSE)</f>
        <v>0</v>
      </c>
      <c r="I49" s="87"/>
    </row>
    <row r="50" spans="1:20">
      <c r="A50" s="43" t="s">
        <v>99</v>
      </c>
      <c r="B50" s="25">
        <f>VLOOKUP($A$50,'unalloc age grp'!$F$15:$M$25,2,FALSE)</f>
        <v>82</v>
      </c>
      <c r="C50" s="25">
        <f>VLOOKUP($A$50,'unalloc age grp'!$F$15:$M$25,3,FALSE)</f>
        <v>239</v>
      </c>
      <c r="D50" s="25">
        <f>VLOOKUP($A$50,'unalloc age grp'!$F$15:$M$25,4,FALSE)</f>
        <v>707</v>
      </c>
      <c r="E50" s="25">
        <f>VLOOKUP($A$50,'unalloc age grp'!$F$15:$M$25,5,FALSE)</f>
        <v>67</v>
      </c>
      <c r="F50" s="25">
        <f>VLOOKUP($A$50,'unalloc age grp'!$F$15:$M$25,6,FALSE)</f>
        <v>65</v>
      </c>
      <c r="G50" s="25">
        <f>VLOOKUP($A$50,'unalloc age grp'!$F$15:$M$25,7,FALSE)</f>
        <v>6</v>
      </c>
      <c r="H50" s="25">
        <f>VLOOKUP($A$50,'unalloc age grp'!$F$15:$M$25,8,FALSE)</f>
        <v>1</v>
      </c>
      <c r="I50" s="86"/>
    </row>
    <row r="51" spans="1:20">
      <c r="A51" s="43" t="s">
        <v>97</v>
      </c>
      <c r="B51" s="25">
        <f>VLOOKUP($A$51,'unalloc age grp'!$F$15:$M$25,2,FALSE)</f>
        <v>121</v>
      </c>
      <c r="C51" s="25">
        <f>VLOOKUP($A$51,'unalloc age grp'!$F$15:$M$25,3,FALSE)</f>
        <v>170</v>
      </c>
      <c r="D51" s="25">
        <f>VLOOKUP($A$51,'unalloc age grp'!$F$15:$M$25,4,FALSE)</f>
        <v>184</v>
      </c>
      <c r="E51" s="25">
        <f>VLOOKUP($A$51,'unalloc age grp'!$F$15:$M$25,5,FALSE)</f>
        <v>159</v>
      </c>
      <c r="F51" s="25">
        <f>VLOOKUP($A$51,'unalloc age grp'!$F$15:$M$25,6,FALSE)</f>
        <v>229</v>
      </c>
      <c r="G51" s="25">
        <f>VLOOKUP($A$51,'unalloc age grp'!$F$15:$M$25,7,FALSE)</f>
        <v>308</v>
      </c>
      <c r="H51" s="25">
        <f>VLOOKUP($A$51,'unalloc age grp'!$F$15:$M$25,8,FALSE)</f>
        <v>7</v>
      </c>
      <c r="I51" s="86"/>
    </row>
    <row r="52" spans="1:20">
      <c r="A52" s="83" t="s">
        <v>101</v>
      </c>
      <c r="B52" s="25">
        <f>VLOOKUP($A$52,'unalloc age grp'!$F$15:$M$25,2,FALSE)</f>
        <v>142</v>
      </c>
      <c r="C52" s="25">
        <f>VLOOKUP($A$52,'unalloc age grp'!$F$15:$M$25,3,FALSE)</f>
        <v>81</v>
      </c>
      <c r="D52" s="25">
        <f>VLOOKUP($A$52,'unalloc age grp'!$F$15:$M$25,4,FALSE)</f>
        <v>10</v>
      </c>
      <c r="E52" s="25">
        <f>VLOOKUP($A$52,'unalloc age grp'!$F$15:$M$25,5,FALSE)</f>
        <v>1</v>
      </c>
      <c r="F52" s="25">
        <f>VLOOKUP($A$52,'unalloc age grp'!$F$15:$M$25,6,FALSE)</f>
        <v>0</v>
      </c>
      <c r="G52" s="25">
        <f>VLOOKUP($A$52,'unalloc age grp'!$F$15:$M$25,7,FALSE)</f>
        <v>0</v>
      </c>
      <c r="H52" s="25">
        <f>VLOOKUP($A$52,'unalloc age grp'!$F$15:$M$25,8,FALSE)</f>
        <v>0</v>
      </c>
      <c r="T52" s="4" t="s">
        <v>0</v>
      </c>
    </row>
    <row r="53" spans="1:20">
      <c r="A53" s="83" t="s">
        <v>104</v>
      </c>
      <c r="B53" s="25">
        <f>VLOOKUP($A$53,'unalloc age grp'!$F$15:$M$25,2,FALSE)</f>
        <v>11</v>
      </c>
      <c r="C53" s="25">
        <f>VLOOKUP($A$53,'unalloc age grp'!$F$15:$M$25,3,FALSE)</f>
        <v>9</v>
      </c>
      <c r="D53" s="25">
        <f>VLOOKUP($A$53,'unalloc age grp'!$F$15:$M$25,4,FALSE)</f>
        <v>3</v>
      </c>
      <c r="E53" s="25">
        <f>VLOOKUP($A$53,'unalloc age grp'!$F$15:$M$25,5,FALSE)</f>
        <v>1</v>
      </c>
      <c r="F53" s="25">
        <f>VLOOKUP($A$53,'unalloc age grp'!$F$15:$M$25,6,FALSE)</f>
        <v>0</v>
      </c>
      <c r="G53" s="25">
        <f>VLOOKUP($A$53,'unalloc age grp'!$F$15:$M$25,7,FALSE)</f>
        <v>0</v>
      </c>
      <c r="H53" s="25">
        <f>VLOOKUP($A$53,'unalloc age grp'!$F$15:$M$25,8,FALSE)</f>
        <v>0</v>
      </c>
    </row>
    <row r="54" spans="1:20">
      <c r="A54" s="83" t="s">
        <v>100</v>
      </c>
      <c r="B54" s="25">
        <f>VLOOKUP($A$54,'unalloc age grp'!$F$15:$M$25,2,FALSE)</f>
        <v>5</v>
      </c>
      <c r="C54" s="25">
        <f>VLOOKUP($A$54,'unalloc age grp'!$F$15:$M$25,3,FALSE)</f>
        <v>4</v>
      </c>
      <c r="D54" s="25">
        <f>VLOOKUP($A$54,'unalloc age grp'!$F$15:$M$25,4,FALSE)</f>
        <v>1</v>
      </c>
      <c r="E54" s="25">
        <f>VLOOKUP($A$54,'unalloc age grp'!$F$15:$M$25,5,FALSE)</f>
        <v>2</v>
      </c>
      <c r="F54" s="25">
        <f>VLOOKUP($A$54,'unalloc age grp'!$F$15:$M$25,6,FALSE)</f>
        <v>2</v>
      </c>
      <c r="G54" s="25">
        <f>VLOOKUP($A$54,'unalloc age grp'!$F$15:$M$25,7,FALSE)</f>
        <v>0</v>
      </c>
      <c r="H54" s="25">
        <f>VLOOKUP($A$54,'unalloc age grp'!$F$15:$M$25,8,FALSE)</f>
        <v>0</v>
      </c>
    </row>
    <row r="55" spans="1:20">
      <c r="A55" s="129" t="s">
        <v>73</v>
      </c>
      <c r="B55" s="136">
        <f t="shared" ref="B55:H55" si="4">SUM(B46:B54)</f>
        <v>692</v>
      </c>
      <c r="C55" s="136">
        <f t="shared" si="4"/>
        <v>859</v>
      </c>
      <c r="D55" s="136">
        <f t="shared" si="4"/>
        <v>1682</v>
      </c>
      <c r="E55" s="136">
        <f t="shared" si="4"/>
        <v>675</v>
      </c>
      <c r="F55" s="136">
        <f t="shared" si="4"/>
        <v>1215</v>
      </c>
      <c r="G55" s="136">
        <f t="shared" si="4"/>
        <v>1202</v>
      </c>
      <c r="H55" s="136">
        <f t="shared" si="4"/>
        <v>159</v>
      </c>
    </row>
    <row r="56" spans="1:20" ht="15" customHeight="1">
      <c r="A56" s="225" t="s">
        <v>155</v>
      </c>
      <c r="B56" s="226"/>
      <c r="C56" s="226"/>
      <c r="D56" s="226"/>
      <c r="E56" s="226"/>
      <c r="F56" s="226"/>
      <c r="G56" s="226"/>
      <c r="H56" s="226"/>
    </row>
    <row r="57" spans="1:20" ht="15" customHeight="1">
      <c r="A57" s="88"/>
    </row>
    <row r="59" spans="1:20" ht="15" customHeight="1">
      <c r="A59" s="237" t="s">
        <v>156</v>
      </c>
      <c r="B59" s="222" t="s">
        <v>76</v>
      </c>
      <c r="C59" s="223"/>
      <c r="D59" s="223"/>
      <c r="E59" s="223"/>
      <c r="F59" s="223"/>
      <c r="G59" s="223"/>
      <c r="H59" s="224"/>
    </row>
    <row r="60" spans="1:20">
      <c r="A60" s="238"/>
      <c r="B60" s="154" t="s">
        <v>56</v>
      </c>
      <c r="C60" s="154" t="s">
        <v>57</v>
      </c>
      <c r="D60" s="154" t="s">
        <v>58</v>
      </c>
      <c r="E60" s="154" t="s">
        <v>59</v>
      </c>
      <c r="F60" s="154" t="s">
        <v>60</v>
      </c>
      <c r="G60" s="154" t="s">
        <v>61</v>
      </c>
      <c r="H60" s="155" t="s">
        <v>62</v>
      </c>
    </row>
    <row r="61" spans="1:20">
      <c r="A61" s="43" t="s">
        <v>96</v>
      </c>
      <c r="B61" s="44">
        <v>76</v>
      </c>
      <c r="C61" s="44">
        <v>147</v>
      </c>
      <c r="D61" s="44">
        <v>113</v>
      </c>
      <c r="E61" s="44">
        <v>81</v>
      </c>
      <c r="F61" s="44">
        <v>192</v>
      </c>
      <c r="G61" s="44">
        <v>86</v>
      </c>
      <c r="H61" s="44">
        <v>160</v>
      </c>
    </row>
    <row r="62" spans="1:20">
      <c r="A62" s="43" t="s">
        <v>98</v>
      </c>
      <c r="B62" s="44">
        <v>645</v>
      </c>
      <c r="C62" s="44">
        <v>802</v>
      </c>
      <c r="D62" s="44">
        <v>522</v>
      </c>
      <c r="E62" s="44">
        <v>275</v>
      </c>
      <c r="F62" s="44">
        <v>331</v>
      </c>
      <c r="G62" s="44">
        <v>148</v>
      </c>
      <c r="H62" s="44">
        <v>218</v>
      </c>
    </row>
    <row r="63" spans="1:20">
      <c r="A63" s="43" t="s">
        <v>103</v>
      </c>
      <c r="B63" s="44">
        <v>35</v>
      </c>
      <c r="C63" s="44">
        <v>90</v>
      </c>
      <c r="D63" s="44">
        <v>75</v>
      </c>
      <c r="E63" s="44">
        <v>57</v>
      </c>
      <c r="F63" s="44">
        <v>102</v>
      </c>
      <c r="G63" s="44">
        <v>56</v>
      </c>
      <c r="H63" s="44">
        <v>128</v>
      </c>
    </row>
    <row r="64" spans="1:20">
      <c r="A64" s="43" t="s">
        <v>102</v>
      </c>
      <c r="B64" s="26">
        <v>81</v>
      </c>
      <c r="C64" s="26">
        <v>36</v>
      </c>
      <c r="D64" s="26">
        <v>8</v>
      </c>
      <c r="E64" s="26">
        <v>1</v>
      </c>
      <c r="F64" s="26">
        <v>2</v>
      </c>
      <c r="G64" s="26">
        <v>1</v>
      </c>
      <c r="H64" s="26">
        <v>0</v>
      </c>
    </row>
    <row r="65" spans="1:8">
      <c r="A65" s="43" t="s">
        <v>99</v>
      </c>
      <c r="B65" s="44">
        <v>146</v>
      </c>
      <c r="C65" s="44">
        <v>598</v>
      </c>
      <c r="D65" s="44">
        <v>518</v>
      </c>
      <c r="E65" s="44">
        <v>185</v>
      </c>
      <c r="F65" s="44">
        <v>145</v>
      </c>
      <c r="G65" s="44">
        <v>25</v>
      </c>
      <c r="H65" s="44">
        <v>9</v>
      </c>
    </row>
    <row r="66" spans="1:8">
      <c r="A66" s="43" t="s">
        <v>97</v>
      </c>
      <c r="B66" s="44">
        <v>109</v>
      </c>
      <c r="C66" s="44">
        <v>178</v>
      </c>
      <c r="D66" s="44">
        <v>276</v>
      </c>
      <c r="E66" s="44">
        <v>163</v>
      </c>
      <c r="F66" s="44">
        <v>226</v>
      </c>
      <c r="G66" s="44">
        <v>174</v>
      </c>
      <c r="H66" s="44">
        <v>41</v>
      </c>
    </row>
    <row r="67" spans="1:8">
      <c r="A67" s="83" t="s">
        <v>101</v>
      </c>
      <c r="B67" s="28">
        <v>113</v>
      </c>
      <c r="C67" s="28">
        <v>26</v>
      </c>
      <c r="D67" s="28">
        <v>14</v>
      </c>
      <c r="E67" s="28">
        <v>6</v>
      </c>
      <c r="F67" s="28">
        <v>3</v>
      </c>
      <c r="G67" s="28">
        <v>0</v>
      </c>
      <c r="H67" s="28">
        <v>0</v>
      </c>
    </row>
    <row r="68" spans="1:8">
      <c r="A68" s="83" t="s">
        <v>104</v>
      </c>
      <c r="B68" s="17">
        <v>15</v>
      </c>
      <c r="C68" s="17">
        <v>7</v>
      </c>
      <c r="D68" s="17">
        <v>1</v>
      </c>
      <c r="E68" s="17">
        <v>4</v>
      </c>
      <c r="F68" s="17">
        <v>2</v>
      </c>
      <c r="G68" s="17">
        <v>0</v>
      </c>
      <c r="H68" s="17">
        <v>0</v>
      </c>
    </row>
    <row r="69" spans="1:8">
      <c r="A69" s="83" t="s">
        <v>100</v>
      </c>
      <c r="B69" s="17">
        <v>7</v>
      </c>
      <c r="C69" s="17">
        <v>1</v>
      </c>
      <c r="D69" s="17">
        <v>4</v>
      </c>
      <c r="E69" s="17">
        <v>1</v>
      </c>
      <c r="F69" s="17">
        <v>3</v>
      </c>
      <c r="G69" s="17">
        <v>0</v>
      </c>
      <c r="H69" s="17">
        <v>0</v>
      </c>
    </row>
    <row r="70" spans="1:8">
      <c r="A70" s="129" t="s">
        <v>73</v>
      </c>
      <c r="B70" s="136">
        <v>1227</v>
      </c>
      <c r="C70" s="136">
        <v>1885</v>
      </c>
      <c r="D70" s="136">
        <v>1531</v>
      </c>
      <c r="E70" s="136">
        <v>773</v>
      </c>
      <c r="F70" s="136">
        <v>1006</v>
      </c>
      <c r="G70" s="136">
        <v>490</v>
      </c>
      <c r="H70" s="136">
        <v>556</v>
      </c>
    </row>
    <row r="71" spans="1:8">
      <c r="A71" s="225" t="s">
        <v>157</v>
      </c>
      <c r="B71" s="226"/>
      <c r="C71" s="226"/>
      <c r="D71" s="226"/>
      <c r="E71" s="226"/>
      <c r="F71" s="226"/>
      <c r="G71" s="226"/>
      <c r="H71" s="226"/>
    </row>
  </sheetData>
  <mergeCells count="10">
    <mergeCell ref="A59:A60"/>
    <mergeCell ref="B59:H59"/>
    <mergeCell ref="A71:H71"/>
    <mergeCell ref="A44:A45"/>
    <mergeCell ref="C9:S9"/>
    <mergeCell ref="B44:H44"/>
    <mergeCell ref="A40:S40"/>
    <mergeCell ref="A41:S41"/>
    <mergeCell ref="A56:H56"/>
    <mergeCell ref="A42:S42"/>
  </mergeCells>
  <hyperlinks>
    <hyperlink ref="A10" location="Determinations!Determinations___Claims​" display="Claim Determinations" xr:uid="{00000000-0004-0000-0300-000000000000}"/>
    <hyperlink ref="A11" location="Determinations!Age_distribution_of_Determinations_2" display="Age distribution of Determinations​" xr:uid="{00000000-0004-0000-0300-000001000000}"/>
  </hyperlinks>
  <pageMargins left="0.25" right="0.25" top="0.75" bottom="0.75" header="0.3" footer="0.3"/>
  <pageSetup paperSize="9" scale="45" orientation="landscape" r:id="rId1"/>
  <ignoredErrors>
    <ignoredError sqref="E32:P32"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Y87"/>
  <sheetViews>
    <sheetView showGridLines="0" zoomScaleNormal="100" workbookViewId="0"/>
  </sheetViews>
  <sheetFormatPr defaultColWidth="9.140625" defaultRowHeight="14.45"/>
  <cols>
    <col min="1" max="1" width="56.5703125" style="4" customWidth="1"/>
    <col min="2" max="2" width="15.42578125" style="4" customWidth="1"/>
    <col min="3" max="5" width="10.5703125" style="4" customWidth="1"/>
    <col min="6" max="6" width="11.5703125" style="4" customWidth="1"/>
    <col min="7" max="7" width="12.85546875" style="4" customWidth="1"/>
    <col min="8" max="8" width="12" style="4" customWidth="1"/>
    <col min="9" max="9" width="13.140625" style="4" customWidth="1"/>
    <col min="10" max="10" width="12.140625" style="4" customWidth="1"/>
    <col min="11" max="11" width="12" style="4" customWidth="1"/>
    <col min="12" max="12" width="12.42578125" style="4" customWidth="1"/>
    <col min="13" max="13" width="12" style="4" customWidth="1"/>
    <col min="14" max="14" width="12.42578125" style="4" customWidth="1"/>
    <col min="15" max="15" width="11.5703125" style="4" customWidth="1"/>
    <col min="16" max="16" width="9.42578125" style="4" customWidth="1"/>
    <col min="17" max="17" width="10.85546875" style="4" customWidth="1"/>
    <col min="18" max="19" width="9.140625" style="4" customWidth="1"/>
    <col min="20" max="20" width="11.42578125" style="4" customWidth="1"/>
    <col min="21" max="21" width="11.5703125" style="4" customWidth="1"/>
    <col min="22" max="16384" width="9.140625" style="4"/>
  </cols>
  <sheetData>
    <row r="1" spans="1:20" s="2" customFormat="1">
      <c r="A1" s="1"/>
      <c r="B1" s="1"/>
      <c r="C1" s="1"/>
      <c r="D1" s="1"/>
      <c r="E1" s="1"/>
      <c r="F1" s="1"/>
      <c r="G1" s="1"/>
      <c r="H1" s="1"/>
      <c r="I1" s="1"/>
      <c r="J1" s="1"/>
      <c r="K1" s="1"/>
      <c r="L1" s="1"/>
      <c r="M1" s="1"/>
      <c r="N1" s="1"/>
      <c r="O1" s="1"/>
      <c r="P1" s="1"/>
      <c r="Q1" s="1"/>
      <c r="R1" s="1"/>
      <c r="S1" s="1"/>
      <c r="T1" s="1"/>
    </row>
    <row r="2" spans="1:20" s="2" customFormat="1">
      <c r="A2" s="1"/>
      <c r="B2" s="1"/>
      <c r="C2" s="1"/>
      <c r="D2" s="1"/>
      <c r="E2" s="1"/>
      <c r="F2" s="1"/>
      <c r="G2" s="1"/>
      <c r="H2" s="1"/>
      <c r="I2" s="1"/>
      <c r="J2" s="1"/>
      <c r="K2" s="1"/>
      <c r="L2" s="1"/>
      <c r="M2" s="1"/>
      <c r="N2" s="1"/>
      <c r="O2" s="1"/>
      <c r="P2" s="1"/>
      <c r="Q2" s="1"/>
      <c r="R2" s="1"/>
      <c r="S2" s="1"/>
      <c r="T2" s="1"/>
    </row>
    <row r="3" spans="1:20" s="2" customFormat="1">
      <c r="A3" s="1"/>
      <c r="B3" s="1"/>
      <c r="C3" s="1"/>
      <c r="D3" s="1"/>
      <c r="E3" s="1"/>
      <c r="F3" s="1"/>
      <c r="G3" s="1"/>
      <c r="H3" s="1"/>
      <c r="I3" s="1"/>
      <c r="J3" s="1"/>
      <c r="K3" s="1"/>
      <c r="L3" s="1"/>
      <c r="M3" s="1"/>
      <c r="N3" s="1"/>
      <c r="O3" s="1"/>
      <c r="P3" s="1"/>
      <c r="Q3" s="1"/>
      <c r="R3" s="1"/>
      <c r="S3" s="1"/>
      <c r="T3" s="1"/>
    </row>
    <row r="4" spans="1:20" s="2" customFormat="1">
      <c r="A4" s="1"/>
      <c r="B4" s="1"/>
      <c r="C4" s="1"/>
      <c r="D4" s="1"/>
      <c r="E4" s="1"/>
      <c r="F4" s="1"/>
      <c r="G4" s="1"/>
      <c r="H4" s="1"/>
      <c r="I4" s="1"/>
      <c r="J4" s="1"/>
      <c r="K4" s="1"/>
      <c r="L4" s="1"/>
      <c r="M4" s="1"/>
      <c r="N4" s="1"/>
      <c r="O4" s="1"/>
      <c r="P4" s="1"/>
      <c r="Q4" s="1"/>
      <c r="R4" s="1"/>
      <c r="S4" s="1"/>
      <c r="T4" s="1"/>
    </row>
    <row r="5" spans="1:20" s="2" customFormat="1">
      <c r="A5" s="1"/>
      <c r="B5" s="1"/>
      <c r="C5" s="1"/>
      <c r="D5" s="1"/>
      <c r="E5" s="1"/>
      <c r="F5" s="1"/>
      <c r="G5" s="1"/>
      <c r="H5" s="1"/>
      <c r="I5" s="1"/>
      <c r="J5" s="1"/>
      <c r="K5" s="1"/>
      <c r="L5" s="1"/>
      <c r="M5" s="1"/>
      <c r="N5" s="1"/>
      <c r="O5" s="1"/>
      <c r="P5" s="1"/>
      <c r="Q5" s="1"/>
      <c r="R5" s="1"/>
      <c r="S5" s="1"/>
      <c r="T5" s="1"/>
    </row>
    <row r="6" spans="1:20" s="2" customFormat="1">
      <c r="A6" s="3"/>
      <c r="B6" s="3"/>
      <c r="C6" s="3"/>
      <c r="D6" s="3"/>
      <c r="E6" s="3"/>
      <c r="F6" s="3"/>
      <c r="G6" s="3"/>
      <c r="H6" s="3"/>
      <c r="I6" s="3"/>
      <c r="J6" s="3"/>
      <c r="K6" s="3"/>
      <c r="L6" s="3"/>
      <c r="M6" s="1"/>
      <c r="N6" s="1"/>
      <c r="O6" s="1"/>
      <c r="P6" s="1"/>
      <c r="Q6" s="1"/>
      <c r="R6" s="1"/>
      <c r="S6" s="1"/>
      <c r="T6" s="1"/>
    </row>
    <row r="7" spans="1:20" s="2" customFormat="1">
      <c r="A7" s="3"/>
      <c r="B7" s="3"/>
      <c r="C7" s="3"/>
      <c r="D7" s="3"/>
      <c r="E7" s="3"/>
      <c r="F7" s="3"/>
      <c r="G7" s="3"/>
      <c r="H7" s="3"/>
      <c r="I7" s="3"/>
      <c r="J7" s="3"/>
      <c r="K7" s="3"/>
      <c r="L7" s="3"/>
      <c r="M7" s="1"/>
      <c r="N7" s="1"/>
      <c r="O7" s="1"/>
      <c r="P7" s="1"/>
      <c r="Q7" s="1"/>
      <c r="R7" s="1"/>
      <c r="S7" s="1"/>
      <c r="T7" s="1"/>
    </row>
    <row r="8" spans="1:20">
      <c r="R8" s="68"/>
      <c r="T8" s="120">
        <v>46053</v>
      </c>
    </row>
    <row r="9" spans="1:20" ht="18.600000000000001">
      <c r="A9" s="5" t="s">
        <v>158</v>
      </c>
    </row>
    <row r="10" spans="1:20" ht="14.25" customHeight="1">
      <c r="A10" s="6" t="s">
        <v>19</v>
      </c>
    </row>
    <row r="11" spans="1:20">
      <c r="A11" s="69" t="s">
        <v>20</v>
      </c>
    </row>
    <row r="12" spans="1:20">
      <c r="A12" s="31" t="s">
        <v>0</v>
      </c>
      <c r="K12" s="70"/>
    </row>
    <row r="14" spans="1:20">
      <c r="A14" s="31"/>
    </row>
    <row r="15" spans="1:20">
      <c r="A15" s="31"/>
    </row>
    <row r="16" spans="1:20">
      <c r="A16" s="31"/>
    </row>
    <row r="17" spans="1:18">
      <c r="A17" s="31"/>
    </row>
    <row r="18" spans="1:18">
      <c r="A18" s="31"/>
    </row>
    <row r="19" spans="1:18">
      <c r="A19" s="31"/>
    </row>
    <row r="20" spans="1:18">
      <c r="A20" s="31"/>
    </row>
    <row r="21" spans="1:18">
      <c r="A21" s="31"/>
    </row>
    <row r="23" spans="1:18" ht="26.25" customHeight="1">
      <c r="A23" s="157" t="s">
        <v>159</v>
      </c>
      <c r="B23" s="158" t="s">
        <v>33</v>
      </c>
      <c r="C23" s="158" t="s">
        <v>34</v>
      </c>
      <c r="D23" s="149">
        <v>45658</v>
      </c>
      <c r="E23" s="149">
        <v>45689</v>
      </c>
      <c r="F23" s="149">
        <v>45717</v>
      </c>
      <c r="G23" s="149">
        <v>45748</v>
      </c>
      <c r="H23" s="149">
        <v>45778</v>
      </c>
      <c r="I23" s="149">
        <v>45809</v>
      </c>
      <c r="J23" s="149">
        <v>45839</v>
      </c>
      <c r="K23" s="149">
        <v>45870</v>
      </c>
      <c r="L23" s="149">
        <v>45901</v>
      </c>
      <c r="M23" s="149">
        <v>45931</v>
      </c>
      <c r="N23" s="149">
        <v>45962</v>
      </c>
      <c r="O23" s="149">
        <v>45992</v>
      </c>
      <c r="P23" s="149">
        <v>46023</v>
      </c>
      <c r="Q23" s="159" t="s">
        <v>160</v>
      </c>
      <c r="R23" s="160" t="s">
        <v>36</v>
      </c>
    </row>
    <row r="24" spans="1:18">
      <c r="A24" s="71" t="s">
        <v>53</v>
      </c>
      <c r="B24" s="72">
        <v>206</v>
      </c>
      <c r="C24" s="72">
        <v>73</v>
      </c>
      <c r="D24" s="38">
        <v>58</v>
      </c>
      <c r="E24" s="38">
        <v>67</v>
      </c>
      <c r="F24" s="38">
        <v>67</v>
      </c>
      <c r="G24" s="38">
        <v>61</v>
      </c>
      <c r="H24" s="38">
        <v>79</v>
      </c>
      <c r="I24" s="38">
        <v>59</v>
      </c>
      <c r="J24" s="38">
        <v>36</v>
      </c>
      <c r="K24" s="38">
        <v>36</v>
      </c>
      <c r="L24" s="38">
        <v>31</v>
      </c>
      <c r="M24" s="38">
        <v>24</v>
      </c>
      <c r="N24" s="38">
        <v>25</v>
      </c>
      <c r="O24" s="38">
        <v>20</v>
      </c>
      <c r="P24" s="38">
        <v>18</v>
      </c>
      <c r="Q24" s="20">
        <v>28</v>
      </c>
      <c r="R24" s="20">
        <v>77</v>
      </c>
    </row>
    <row r="25" spans="1:18">
      <c r="A25" s="73" t="s">
        <v>38</v>
      </c>
      <c r="B25" s="72">
        <v>238</v>
      </c>
      <c r="C25" s="72">
        <v>139</v>
      </c>
      <c r="D25" s="38">
        <v>111</v>
      </c>
      <c r="E25" s="38">
        <v>128</v>
      </c>
      <c r="F25" s="38">
        <v>126</v>
      </c>
      <c r="G25" s="38">
        <v>131</v>
      </c>
      <c r="H25" s="38">
        <v>173</v>
      </c>
      <c r="I25" s="38">
        <v>123</v>
      </c>
      <c r="J25" s="38">
        <v>69</v>
      </c>
      <c r="K25" s="38">
        <v>64</v>
      </c>
      <c r="L25" s="38">
        <v>52</v>
      </c>
      <c r="M25" s="38">
        <v>37</v>
      </c>
      <c r="N25" s="38">
        <v>39</v>
      </c>
      <c r="O25" s="38">
        <v>28</v>
      </c>
      <c r="P25" s="38">
        <v>31</v>
      </c>
      <c r="Q25" s="20">
        <v>45</v>
      </c>
      <c r="R25" s="20">
        <v>140</v>
      </c>
    </row>
    <row r="26" spans="1:18">
      <c r="A26" s="73" t="s">
        <v>39</v>
      </c>
      <c r="B26" s="72">
        <v>206</v>
      </c>
      <c r="C26" s="72">
        <v>64</v>
      </c>
      <c r="D26" s="38">
        <v>52</v>
      </c>
      <c r="E26" s="38">
        <v>57</v>
      </c>
      <c r="F26" s="38">
        <v>59</v>
      </c>
      <c r="G26" s="38">
        <v>52</v>
      </c>
      <c r="H26" s="38">
        <v>65</v>
      </c>
      <c r="I26" s="38">
        <v>48</v>
      </c>
      <c r="J26" s="38">
        <v>28</v>
      </c>
      <c r="K26" s="38">
        <v>27</v>
      </c>
      <c r="L26" s="38">
        <v>22</v>
      </c>
      <c r="M26" s="38">
        <v>20</v>
      </c>
      <c r="N26" s="38">
        <v>23</v>
      </c>
      <c r="O26" s="38">
        <v>17</v>
      </c>
      <c r="P26" s="38">
        <v>16</v>
      </c>
      <c r="Q26" s="20">
        <v>21</v>
      </c>
      <c r="R26" s="20">
        <v>70</v>
      </c>
    </row>
    <row r="27" spans="1:18">
      <c r="A27" s="73" t="s">
        <v>40</v>
      </c>
      <c r="B27" s="72">
        <v>252</v>
      </c>
      <c r="C27" s="72">
        <v>159</v>
      </c>
      <c r="D27" s="38">
        <v>120</v>
      </c>
      <c r="E27" s="38">
        <v>159</v>
      </c>
      <c r="F27" s="38">
        <v>151</v>
      </c>
      <c r="G27" s="38">
        <v>153</v>
      </c>
      <c r="H27" s="38">
        <v>197</v>
      </c>
      <c r="I27" s="38">
        <v>133</v>
      </c>
      <c r="J27" s="38">
        <v>76</v>
      </c>
      <c r="K27" s="38">
        <v>74</v>
      </c>
      <c r="L27" s="38">
        <v>60</v>
      </c>
      <c r="M27" s="38">
        <v>43</v>
      </c>
      <c r="N27" s="38">
        <v>34</v>
      </c>
      <c r="O27" s="38">
        <v>39</v>
      </c>
      <c r="P27" s="38">
        <v>33</v>
      </c>
      <c r="Q27" s="20">
        <v>39</v>
      </c>
      <c r="R27" s="20">
        <v>157</v>
      </c>
    </row>
    <row r="28" spans="1:18">
      <c r="A28" s="71" t="s">
        <v>161</v>
      </c>
      <c r="B28" s="72">
        <v>123</v>
      </c>
      <c r="C28" s="72">
        <v>68</v>
      </c>
      <c r="D28" s="38">
        <v>69</v>
      </c>
      <c r="E28" s="38">
        <v>64</v>
      </c>
      <c r="F28" s="38">
        <v>63</v>
      </c>
      <c r="G28" s="38">
        <v>60</v>
      </c>
      <c r="H28" s="38">
        <v>69</v>
      </c>
      <c r="I28" s="38">
        <v>64</v>
      </c>
      <c r="J28" s="38">
        <v>67</v>
      </c>
      <c r="K28" s="38">
        <v>67</v>
      </c>
      <c r="L28" s="38">
        <v>69</v>
      </c>
      <c r="M28" s="38">
        <v>75</v>
      </c>
      <c r="N28" s="38">
        <v>83</v>
      </c>
      <c r="O28" s="38">
        <v>88</v>
      </c>
      <c r="P28" s="38">
        <v>88</v>
      </c>
      <c r="Q28" s="20">
        <v>74</v>
      </c>
      <c r="R28" s="20">
        <v>71</v>
      </c>
    </row>
    <row r="29" spans="1:18">
      <c r="A29" s="73" t="s">
        <v>45</v>
      </c>
      <c r="B29" s="72">
        <v>92</v>
      </c>
      <c r="C29" s="72">
        <v>47</v>
      </c>
      <c r="D29" s="38">
        <v>47</v>
      </c>
      <c r="E29" s="38">
        <v>44</v>
      </c>
      <c r="F29" s="38">
        <v>47</v>
      </c>
      <c r="G29" s="38">
        <v>49</v>
      </c>
      <c r="H29" s="38">
        <v>45</v>
      </c>
      <c r="I29" s="38">
        <v>47</v>
      </c>
      <c r="J29" s="38">
        <v>54</v>
      </c>
      <c r="K29" s="38">
        <v>61</v>
      </c>
      <c r="L29" s="38">
        <v>76</v>
      </c>
      <c r="M29" s="38">
        <v>95</v>
      </c>
      <c r="N29" s="38">
        <v>103</v>
      </c>
      <c r="O29" s="38">
        <v>105</v>
      </c>
      <c r="P29" s="38">
        <v>111</v>
      </c>
      <c r="Q29" s="20">
        <v>80</v>
      </c>
      <c r="R29" s="20">
        <v>47</v>
      </c>
    </row>
    <row r="30" spans="1:18">
      <c r="A30" s="73" t="s">
        <v>46</v>
      </c>
      <c r="B30" s="72">
        <v>168</v>
      </c>
      <c r="C30" s="72">
        <v>93</v>
      </c>
      <c r="D30" s="38">
        <v>99</v>
      </c>
      <c r="E30" s="38">
        <v>89</v>
      </c>
      <c r="F30" s="38">
        <v>82</v>
      </c>
      <c r="G30" s="38">
        <v>77</v>
      </c>
      <c r="H30" s="38">
        <v>100</v>
      </c>
      <c r="I30" s="38">
        <v>89</v>
      </c>
      <c r="J30" s="38">
        <v>84</v>
      </c>
      <c r="K30" s="38">
        <v>75</v>
      </c>
      <c r="L30" s="38">
        <v>63</v>
      </c>
      <c r="M30" s="38">
        <v>58</v>
      </c>
      <c r="N30" s="38">
        <v>61</v>
      </c>
      <c r="O30" s="38">
        <v>63</v>
      </c>
      <c r="P30" s="38">
        <v>65</v>
      </c>
      <c r="Q30" s="20">
        <v>67</v>
      </c>
      <c r="R30" s="20">
        <v>99</v>
      </c>
    </row>
    <row r="31" spans="1:18">
      <c r="A31" s="71" t="s">
        <v>162</v>
      </c>
      <c r="B31" s="72">
        <v>22</v>
      </c>
      <c r="C31" s="72">
        <v>11</v>
      </c>
      <c r="D31" s="38">
        <v>9</v>
      </c>
      <c r="E31" s="38">
        <v>10</v>
      </c>
      <c r="F31" s="38">
        <v>11</v>
      </c>
      <c r="G31" s="38">
        <v>16</v>
      </c>
      <c r="H31" s="38">
        <v>14</v>
      </c>
      <c r="I31" s="38">
        <v>17</v>
      </c>
      <c r="J31" s="38">
        <v>12</v>
      </c>
      <c r="K31" s="38">
        <v>7</v>
      </c>
      <c r="L31" s="38">
        <v>9</v>
      </c>
      <c r="M31" s="38">
        <v>7</v>
      </c>
      <c r="N31" s="38">
        <v>10</v>
      </c>
      <c r="O31" s="38">
        <v>9</v>
      </c>
      <c r="P31" s="38">
        <v>12</v>
      </c>
      <c r="Q31" s="20">
        <v>10</v>
      </c>
      <c r="R31" s="20">
        <v>9</v>
      </c>
    </row>
    <row r="32" spans="1:18">
      <c r="A32" s="74" t="s">
        <v>163</v>
      </c>
    </row>
    <row r="33" spans="1:51">
      <c r="A33" s="74"/>
    </row>
    <row r="34" spans="1:51" ht="14.85" customHeight="1"/>
    <row r="35" spans="1:51" ht="39.75" customHeight="1">
      <c r="A35" s="161" t="s">
        <v>164</v>
      </c>
      <c r="B35" s="162" t="s">
        <v>165</v>
      </c>
      <c r="C35" s="158" t="s">
        <v>32</v>
      </c>
      <c r="D35" s="158" t="s">
        <v>33</v>
      </c>
      <c r="E35" s="158" t="s">
        <v>34</v>
      </c>
      <c r="F35" s="149">
        <v>45658</v>
      </c>
      <c r="G35" s="149">
        <v>45689</v>
      </c>
      <c r="H35" s="149">
        <v>45717</v>
      </c>
      <c r="I35" s="149">
        <v>45748</v>
      </c>
      <c r="J35" s="149">
        <v>45778</v>
      </c>
      <c r="K35" s="149">
        <v>45809</v>
      </c>
      <c r="L35" s="149">
        <v>45839</v>
      </c>
      <c r="M35" s="149">
        <v>45870</v>
      </c>
      <c r="N35" s="149">
        <v>45901</v>
      </c>
      <c r="O35" s="149">
        <v>45931</v>
      </c>
      <c r="P35" s="149">
        <v>45962</v>
      </c>
      <c r="Q35" s="149">
        <v>45992</v>
      </c>
      <c r="R35" s="149">
        <v>46023</v>
      </c>
      <c r="S35" s="159" t="s">
        <v>160</v>
      </c>
      <c r="T35" s="159" t="s">
        <v>36</v>
      </c>
      <c r="U35" s="160" t="s">
        <v>146</v>
      </c>
    </row>
    <row r="36" spans="1:51" s="2" customFormat="1" ht="14.85" customHeight="1">
      <c r="A36" s="35" t="s">
        <v>38</v>
      </c>
      <c r="B36" s="75">
        <v>100</v>
      </c>
      <c r="C36" s="75">
        <v>460</v>
      </c>
      <c r="D36" s="75">
        <v>480</v>
      </c>
      <c r="E36" s="75">
        <v>542</v>
      </c>
      <c r="F36" s="76">
        <v>478</v>
      </c>
      <c r="G36" s="76">
        <v>541</v>
      </c>
      <c r="H36" s="76">
        <v>536</v>
      </c>
      <c r="I36" s="76">
        <v>581</v>
      </c>
      <c r="J36" s="76">
        <v>723</v>
      </c>
      <c r="K36" s="76">
        <v>653</v>
      </c>
      <c r="L36" s="76">
        <v>536</v>
      </c>
      <c r="M36" s="76">
        <v>539</v>
      </c>
      <c r="N36" s="76">
        <v>551</v>
      </c>
      <c r="O36" s="76">
        <v>516</v>
      </c>
      <c r="P36" s="76">
        <v>501</v>
      </c>
      <c r="Q36" s="76">
        <v>481</v>
      </c>
      <c r="R36" s="76">
        <v>516</v>
      </c>
      <c r="S36" s="78">
        <v>449.70280000000002</v>
      </c>
      <c r="T36" s="78">
        <v>475</v>
      </c>
      <c r="U36" s="55">
        <v>-5.3257263157894683E-2</v>
      </c>
      <c r="V36" s="4"/>
      <c r="W36" s="49"/>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row>
    <row r="37" spans="1:51" s="2" customFormat="1" ht="14.85" customHeight="1">
      <c r="A37" s="35" t="s">
        <v>39</v>
      </c>
      <c r="B37" s="75">
        <v>90</v>
      </c>
      <c r="C37" s="75">
        <v>441</v>
      </c>
      <c r="D37" s="75">
        <v>368</v>
      </c>
      <c r="E37" s="75">
        <v>315</v>
      </c>
      <c r="F37" s="76">
        <v>295</v>
      </c>
      <c r="G37" s="76">
        <v>306</v>
      </c>
      <c r="H37" s="76">
        <v>327</v>
      </c>
      <c r="I37" s="76">
        <v>324</v>
      </c>
      <c r="J37" s="76">
        <v>380</v>
      </c>
      <c r="K37" s="76">
        <v>359</v>
      </c>
      <c r="L37" s="76">
        <v>326</v>
      </c>
      <c r="M37" s="76">
        <v>339</v>
      </c>
      <c r="N37" s="76">
        <v>336</v>
      </c>
      <c r="O37" s="76">
        <v>331</v>
      </c>
      <c r="P37" s="76">
        <v>348</v>
      </c>
      <c r="Q37" s="76">
        <v>358</v>
      </c>
      <c r="R37" s="76">
        <v>379</v>
      </c>
      <c r="S37" s="78">
        <v>338.97320000000002</v>
      </c>
      <c r="T37" s="78">
        <v>296</v>
      </c>
      <c r="U37" s="55">
        <v>0.14517972972972978</v>
      </c>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row>
    <row r="38" spans="1:51" s="2" customFormat="1" ht="14.85" customHeight="1">
      <c r="A38" s="35" t="s">
        <v>40</v>
      </c>
      <c r="B38" s="75">
        <v>100</v>
      </c>
      <c r="C38" s="75">
        <v>480</v>
      </c>
      <c r="D38" s="75">
        <v>520</v>
      </c>
      <c r="E38" s="75">
        <v>604</v>
      </c>
      <c r="F38" s="77">
        <v>511</v>
      </c>
      <c r="G38" s="77">
        <v>610</v>
      </c>
      <c r="H38" s="77">
        <v>622</v>
      </c>
      <c r="I38" s="77">
        <v>660</v>
      </c>
      <c r="J38" s="77">
        <v>796</v>
      </c>
      <c r="K38" s="77">
        <v>710</v>
      </c>
      <c r="L38" s="77">
        <v>577</v>
      </c>
      <c r="M38" s="77">
        <v>581</v>
      </c>
      <c r="N38" s="77">
        <v>584</v>
      </c>
      <c r="O38" s="77">
        <v>551</v>
      </c>
      <c r="P38" s="77">
        <v>527</v>
      </c>
      <c r="Q38" s="77">
        <v>527</v>
      </c>
      <c r="R38" s="77">
        <v>555</v>
      </c>
      <c r="S38" s="78">
        <v>457.06180000000001</v>
      </c>
      <c r="T38" s="78">
        <v>519</v>
      </c>
      <c r="U38" s="55">
        <v>-0.11934142581888246</v>
      </c>
      <c r="V38" s="11"/>
      <c r="W38" s="11"/>
      <c r="X38" s="11"/>
      <c r="Y38" s="11"/>
      <c r="Z38" s="11"/>
      <c r="AA38" s="11"/>
      <c r="AB38" s="11"/>
      <c r="AC38" s="11"/>
      <c r="AD38" s="11"/>
      <c r="AE38" s="11"/>
      <c r="AF38" s="11"/>
      <c r="AG38" s="11"/>
      <c r="AH38" s="11"/>
      <c r="AI38" s="11"/>
      <c r="AJ38" s="11"/>
      <c r="AK38" s="11"/>
      <c r="AL38" s="11"/>
      <c r="AM38" s="11"/>
      <c r="AN38" s="11"/>
      <c r="AO38" s="11"/>
    </row>
    <row r="39" spans="1:51" s="2" customFormat="1" ht="14.85" customHeight="1">
      <c r="A39" s="35" t="s">
        <v>43</v>
      </c>
      <c r="B39" s="75">
        <v>100</v>
      </c>
      <c r="C39" s="75">
        <v>162</v>
      </c>
      <c r="D39" s="75">
        <v>182</v>
      </c>
      <c r="E39" s="75">
        <v>165</v>
      </c>
      <c r="F39" s="79">
        <v>104</v>
      </c>
      <c r="G39" s="79">
        <v>178</v>
      </c>
      <c r="H39" s="79">
        <v>154</v>
      </c>
      <c r="I39" s="79">
        <v>154</v>
      </c>
      <c r="J39" s="79">
        <v>237</v>
      </c>
      <c r="K39" s="79">
        <v>196</v>
      </c>
      <c r="L39" s="79">
        <v>165</v>
      </c>
      <c r="M39" s="79">
        <v>149</v>
      </c>
      <c r="N39" s="79">
        <v>143</v>
      </c>
      <c r="O39" s="79">
        <v>140</v>
      </c>
      <c r="P39" s="79">
        <v>146</v>
      </c>
      <c r="Q39" s="79">
        <v>138</v>
      </c>
      <c r="R39" s="79">
        <v>130</v>
      </c>
      <c r="S39" s="78">
        <v>144.55080000000001</v>
      </c>
      <c r="T39" s="78">
        <v>152</v>
      </c>
      <c r="U39" s="55">
        <v>-4.9007894736842042E-2</v>
      </c>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1" s="2" customFormat="1" ht="14.85" customHeight="1">
      <c r="A40" s="35" t="s">
        <v>45</v>
      </c>
      <c r="B40" s="75">
        <v>90</v>
      </c>
      <c r="C40" s="75">
        <v>262</v>
      </c>
      <c r="D40" s="75">
        <v>222</v>
      </c>
      <c r="E40" s="75">
        <v>233</v>
      </c>
      <c r="F40" s="80">
        <v>237</v>
      </c>
      <c r="G40" s="80">
        <v>225</v>
      </c>
      <c r="H40" s="80">
        <v>232</v>
      </c>
      <c r="I40" s="80">
        <v>240</v>
      </c>
      <c r="J40" s="80">
        <v>259</v>
      </c>
      <c r="K40" s="80">
        <v>227</v>
      </c>
      <c r="L40" s="80">
        <v>225</v>
      </c>
      <c r="M40" s="80">
        <v>219</v>
      </c>
      <c r="N40" s="80">
        <v>205</v>
      </c>
      <c r="O40" s="80">
        <v>227</v>
      </c>
      <c r="P40" s="80">
        <v>217</v>
      </c>
      <c r="Q40" s="80">
        <v>227</v>
      </c>
      <c r="R40" s="80">
        <v>233</v>
      </c>
      <c r="S40" s="58">
        <v>219</v>
      </c>
      <c r="T40" s="58">
        <v>227</v>
      </c>
      <c r="U40" s="55">
        <v>-3.5242290748898682E-2</v>
      </c>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1" ht="14.85" customHeight="1">
      <c r="A41" s="35" t="s">
        <v>46</v>
      </c>
      <c r="B41" s="75">
        <v>100</v>
      </c>
      <c r="C41" s="75">
        <v>259</v>
      </c>
      <c r="D41" s="75">
        <v>305</v>
      </c>
      <c r="E41" s="75">
        <v>357</v>
      </c>
      <c r="F41" s="80">
        <v>371</v>
      </c>
      <c r="G41" s="80">
        <v>318</v>
      </c>
      <c r="H41" s="80">
        <v>371</v>
      </c>
      <c r="I41" s="80">
        <v>365</v>
      </c>
      <c r="J41" s="80">
        <v>439</v>
      </c>
      <c r="K41" s="80">
        <v>410</v>
      </c>
      <c r="L41" s="80">
        <v>419</v>
      </c>
      <c r="M41" s="80">
        <v>413</v>
      </c>
      <c r="N41" s="80">
        <v>389</v>
      </c>
      <c r="O41" s="80">
        <v>418</v>
      </c>
      <c r="P41" s="80">
        <v>387</v>
      </c>
      <c r="Q41" s="80">
        <v>358</v>
      </c>
      <c r="R41" s="80">
        <v>399</v>
      </c>
      <c r="S41" s="58">
        <v>400</v>
      </c>
      <c r="T41" s="58">
        <v>325</v>
      </c>
      <c r="U41" s="55">
        <v>0.23076923076923078</v>
      </c>
    </row>
    <row r="42" spans="1:51" ht="14.85" customHeight="1">
      <c r="A42" s="35" t="s">
        <v>166</v>
      </c>
      <c r="B42" s="75">
        <v>50</v>
      </c>
      <c r="C42" s="75">
        <v>99</v>
      </c>
      <c r="D42" s="75">
        <v>80</v>
      </c>
      <c r="E42" s="75">
        <v>86</v>
      </c>
      <c r="F42" s="79">
        <v>91</v>
      </c>
      <c r="G42" s="79">
        <v>95</v>
      </c>
      <c r="H42" s="79">
        <v>85</v>
      </c>
      <c r="I42" s="79">
        <v>99</v>
      </c>
      <c r="J42" s="79">
        <v>107</v>
      </c>
      <c r="K42" s="79">
        <v>129</v>
      </c>
      <c r="L42" s="79">
        <v>91</v>
      </c>
      <c r="M42" s="79">
        <v>96</v>
      </c>
      <c r="N42" s="79">
        <v>85</v>
      </c>
      <c r="O42" s="79">
        <v>80</v>
      </c>
      <c r="P42" s="79">
        <v>81</v>
      </c>
      <c r="Q42" s="79">
        <v>87</v>
      </c>
      <c r="R42" s="79">
        <v>100</v>
      </c>
      <c r="S42" s="58">
        <v>89</v>
      </c>
      <c r="T42" s="58">
        <v>73</v>
      </c>
      <c r="U42" s="55">
        <v>0.21917808219178081</v>
      </c>
    </row>
    <row r="43" spans="1:51">
      <c r="A43" s="35" t="s">
        <v>167</v>
      </c>
      <c r="B43" s="75">
        <v>50</v>
      </c>
      <c r="C43" s="75">
        <v>100</v>
      </c>
      <c r="D43" s="75">
        <v>87</v>
      </c>
      <c r="E43" s="75">
        <v>93</v>
      </c>
      <c r="F43" s="79">
        <v>97</v>
      </c>
      <c r="G43" s="79">
        <v>88</v>
      </c>
      <c r="H43" s="79">
        <v>104</v>
      </c>
      <c r="I43" s="79">
        <v>114</v>
      </c>
      <c r="J43" s="79">
        <v>113</v>
      </c>
      <c r="K43" s="79">
        <v>130</v>
      </c>
      <c r="L43" s="79">
        <v>93</v>
      </c>
      <c r="M43" s="79">
        <v>88</v>
      </c>
      <c r="N43" s="79">
        <v>89</v>
      </c>
      <c r="O43" s="79">
        <v>92</v>
      </c>
      <c r="P43" s="79">
        <v>72</v>
      </c>
      <c r="Q43" s="79">
        <v>119</v>
      </c>
      <c r="R43" s="79">
        <v>92</v>
      </c>
      <c r="S43" s="58">
        <v>91</v>
      </c>
      <c r="T43" s="58">
        <v>78</v>
      </c>
      <c r="U43" s="55">
        <v>0.16666666666666666</v>
      </c>
    </row>
    <row r="44" spans="1:51">
      <c r="A44" s="163" t="s">
        <v>168</v>
      </c>
      <c r="B44" s="164">
        <v>50</v>
      </c>
      <c r="C44" s="164">
        <v>99</v>
      </c>
      <c r="D44" s="164">
        <v>81</v>
      </c>
      <c r="E44" s="164">
        <v>89</v>
      </c>
      <c r="F44" s="164">
        <v>101</v>
      </c>
      <c r="G44" s="164">
        <v>96</v>
      </c>
      <c r="H44" s="164">
        <v>87</v>
      </c>
      <c r="I44" s="164">
        <v>101</v>
      </c>
      <c r="J44" s="164">
        <v>112</v>
      </c>
      <c r="K44" s="164">
        <v>131</v>
      </c>
      <c r="L44" s="164">
        <v>93</v>
      </c>
      <c r="M44" s="164">
        <v>95</v>
      </c>
      <c r="N44" s="164">
        <v>86</v>
      </c>
      <c r="O44" s="164">
        <v>83</v>
      </c>
      <c r="P44" s="164">
        <v>81</v>
      </c>
      <c r="Q44" s="164">
        <v>92</v>
      </c>
      <c r="R44" s="164">
        <v>98</v>
      </c>
      <c r="S44" s="165">
        <v>90</v>
      </c>
      <c r="T44" s="165">
        <v>75</v>
      </c>
      <c r="U44" s="207">
        <v>0.2</v>
      </c>
    </row>
    <row r="45" spans="1:51">
      <c r="A45" s="35" t="s">
        <v>49</v>
      </c>
      <c r="B45" s="75">
        <v>30</v>
      </c>
      <c r="C45" s="75">
        <v>88</v>
      </c>
      <c r="D45" s="75">
        <v>112</v>
      </c>
      <c r="E45" s="75">
        <v>113</v>
      </c>
      <c r="F45" s="80">
        <v>147</v>
      </c>
      <c r="G45" s="80">
        <v>210</v>
      </c>
      <c r="H45" s="80">
        <v>132</v>
      </c>
      <c r="I45" s="80">
        <v>83</v>
      </c>
      <c r="J45" s="80">
        <v>88</v>
      </c>
      <c r="K45" s="80">
        <v>81</v>
      </c>
      <c r="L45" s="80">
        <v>122</v>
      </c>
      <c r="M45" s="80">
        <v>84</v>
      </c>
      <c r="N45" s="80">
        <v>126</v>
      </c>
      <c r="O45" s="80">
        <v>85</v>
      </c>
      <c r="P45" s="80">
        <v>113</v>
      </c>
      <c r="Q45" s="80">
        <v>61</v>
      </c>
      <c r="R45" s="80">
        <v>113</v>
      </c>
      <c r="S45" s="58">
        <v>100</v>
      </c>
      <c r="T45" s="58">
        <v>106</v>
      </c>
      <c r="U45" s="55">
        <v>-5.6603773584905662E-2</v>
      </c>
    </row>
    <row r="46" spans="1:51">
      <c r="A46" s="21" t="s">
        <v>169</v>
      </c>
      <c r="B46" s="2"/>
      <c r="C46" s="2"/>
      <c r="D46" s="2"/>
      <c r="E46" s="2"/>
      <c r="F46" s="2"/>
      <c r="G46" s="2"/>
      <c r="H46" s="2"/>
      <c r="I46" s="2"/>
      <c r="J46" s="2"/>
      <c r="K46" s="2"/>
      <c r="L46" s="2"/>
    </row>
    <row r="47" spans="1:51">
      <c r="A47" s="21"/>
      <c r="B47" s="2"/>
      <c r="C47" s="2"/>
      <c r="D47" s="2"/>
      <c r="E47" s="2"/>
      <c r="F47" s="2"/>
      <c r="G47" s="2"/>
      <c r="H47" s="2"/>
      <c r="I47" s="2"/>
      <c r="J47" s="2"/>
      <c r="K47" s="2"/>
      <c r="L47" s="2"/>
    </row>
    <row r="48" spans="1:51" ht="43.5">
      <c r="A48" s="161" t="s">
        <v>170</v>
      </c>
      <c r="B48" s="162" t="s">
        <v>165</v>
      </c>
      <c r="C48" s="158" t="s">
        <v>33</v>
      </c>
      <c r="D48" s="158" t="s">
        <v>34</v>
      </c>
      <c r="E48" s="149">
        <v>45658</v>
      </c>
      <c r="F48" s="149">
        <v>45689</v>
      </c>
      <c r="G48" s="149">
        <v>45717</v>
      </c>
      <c r="H48" s="149">
        <v>45748</v>
      </c>
      <c r="I48" s="149">
        <v>45778</v>
      </c>
      <c r="J48" s="149">
        <v>45809</v>
      </c>
      <c r="K48" s="149">
        <v>45839</v>
      </c>
      <c r="L48" s="149">
        <v>45870</v>
      </c>
      <c r="M48" s="149">
        <v>45901</v>
      </c>
      <c r="N48" s="149">
        <v>45931</v>
      </c>
      <c r="O48" s="149">
        <v>45962</v>
      </c>
      <c r="P48" s="149">
        <v>45992</v>
      </c>
      <c r="Q48" s="149">
        <v>46023</v>
      </c>
      <c r="R48" s="159" t="s">
        <v>160</v>
      </c>
      <c r="S48" s="159" t="s">
        <v>36</v>
      </c>
      <c r="T48" s="160" t="s">
        <v>146</v>
      </c>
    </row>
    <row r="49" spans="1:20">
      <c r="A49" s="35" t="s">
        <v>38</v>
      </c>
      <c r="B49" s="75">
        <v>100</v>
      </c>
      <c r="C49" s="75">
        <v>411</v>
      </c>
      <c r="D49" s="75">
        <v>480</v>
      </c>
      <c r="E49" s="76">
        <v>413</v>
      </c>
      <c r="F49" s="76">
        <v>464</v>
      </c>
      <c r="G49" s="76">
        <v>456</v>
      </c>
      <c r="H49" s="76">
        <v>506</v>
      </c>
      <c r="I49" s="76">
        <v>822</v>
      </c>
      <c r="J49" s="76">
        <v>768</v>
      </c>
      <c r="K49" s="76">
        <v>554</v>
      </c>
      <c r="L49" s="76">
        <v>587</v>
      </c>
      <c r="M49" s="76">
        <v>609</v>
      </c>
      <c r="N49" s="76">
        <v>569</v>
      </c>
      <c r="O49" s="76">
        <v>542</v>
      </c>
      <c r="P49" s="76">
        <v>530</v>
      </c>
      <c r="Q49" s="76">
        <v>561</v>
      </c>
      <c r="R49" s="78">
        <v>562</v>
      </c>
      <c r="S49" s="78">
        <v>282</v>
      </c>
      <c r="T49" s="55">
        <v>0.99290780141843971</v>
      </c>
    </row>
    <row r="50" spans="1:20">
      <c r="A50" s="35" t="s">
        <v>39</v>
      </c>
      <c r="B50" s="75">
        <v>90</v>
      </c>
      <c r="C50" s="75">
        <v>281</v>
      </c>
      <c r="D50" s="75">
        <v>214</v>
      </c>
      <c r="E50" s="76">
        <v>203</v>
      </c>
      <c r="F50" s="76">
        <v>191</v>
      </c>
      <c r="G50" s="76">
        <v>220</v>
      </c>
      <c r="H50" s="76">
        <v>237</v>
      </c>
      <c r="I50" s="76">
        <v>257</v>
      </c>
      <c r="J50" s="76">
        <v>260</v>
      </c>
      <c r="K50" s="76">
        <v>264</v>
      </c>
      <c r="L50" s="76">
        <v>279</v>
      </c>
      <c r="M50" s="76">
        <v>274</v>
      </c>
      <c r="N50" s="76">
        <v>268</v>
      </c>
      <c r="O50" s="76">
        <v>299</v>
      </c>
      <c r="P50" s="76">
        <v>300</v>
      </c>
      <c r="Q50" s="76">
        <v>322</v>
      </c>
      <c r="R50" s="78">
        <v>287</v>
      </c>
      <c r="S50" s="78">
        <v>194</v>
      </c>
      <c r="T50" s="55">
        <v>0.47938144329896909</v>
      </c>
    </row>
    <row r="51" spans="1:20">
      <c r="A51" s="35" t="s">
        <v>40</v>
      </c>
      <c r="B51" s="75">
        <v>100</v>
      </c>
      <c r="C51" s="75">
        <v>469</v>
      </c>
      <c r="D51" s="75">
        <v>561</v>
      </c>
      <c r="E51" s="77">
        <v>422</v>
      </c>
      <c r="F51" s="77">
        <v>547</v>
      </c>
      <c r="G51" s="77">
        <v>562</v>
      </c>
      <c r="H51" s="77">
        <v>595</v>
      </c>
      <c r="I51" s="77">
        <v>867</v>
      </c>
      <c r="J51" s="77">
        <v>804</v>
      </c>
      <c r="K51" s="77">
        <v>616</v>
      </c>
      <c r="L51" s="77">
        <v>636</v>
      </c>
      <c r="M51" s="77">
        <v>641</v>
      </c>
      <c r="N51" s="77">
        <v>590</v>
      </c>
      <c r="O51" s="77">
        <v>550</v>
      </c>
      <c r="P51" s="77">
        <v>555</v>
      </c>
      <c r="Q51" s="77">
        <v>588</v>
      </c>
      <c r="R51" s="78">
        <v>595</v>
      </c>
      <c r="S51" s="78">
        <v>283</v>
      </c>
      <c r="T51" s="55">
        <v>1.1024734982332156</v>
      </c>
    </row>
    <row r="52" spans="1:20">
      <c r="A52" s="35" t="s">
        <v>43</v>
      </c>
      <c r="B52" s="75">
        <v>100</v>
      </c>
      <c r="C52" s="75">
        <v>96</v>
      </c>
      <c r="D52" s="75">
        <v>85</v>
      </c>
      <c r="E52" s="79">
        <v>85</v>
      </c>
      <c r="F52" s="79">
        <v>92</v>
      </c>
      <c r="G52" s="79">
        <v>88</v>
      </c>
      <c r="H52" s="79">
        <v>63</v>
      </c>
      <c r="I52" s="79">
        <v>99</v>
      </c>
      <c r="J52" s="79">
        <v>88</v>
      </c>
      <c r="K52" s="79">
        <v>88</v>
      </c>
      <c r="L52" s="79">
        <v>82</v>
      </c>
      <c r="M52" s="79">
        <v>85</v>
      </c>
      <c r="N52" s="79">
        <v>77</v>
      </c>
      <c r="O52" s="79">
        <v>55</v>
      </c>
      <c r="P52" s="79">
        <v>67</v>
      </c>
      <c r="Q52" s="79">
        <v>78</v>
      </c>
      <c r="R52" s="78">
        <v>77</v>
      </c>
      <c r="S52" s="78">
        <v>72</v>
      </c>
      <c r="T52" s="55">
        <v>6.9444444444444448E-2</v>
      </c>
    </row>
    <row r="53" spans="1:20">
      <c r="A53" s="35" t="s">
        <v>45</v>
      </c>
      <c r="B53" s="75">
        <v>90</v>
      </c>
      <c r="C53" s="75">
        <v>198</v>
      </c>
      <c r="D53" s="75">
        <v>205</v>
      </c>
      <c r="E53" s="80">
        <v>211</v>
      </c>
      <c r="F53" s="80">
        <v>223</v>
      </c>
      <c r="G53" s="80">
        <v>203</v>
      </c>
      <c r="H53" s="80">
        <v>210</v>
      </c>
      <c r="I53" s="80">
        <v>238</v>
      </c>
      <c r="J53" s="80">
        <v>205</v>
      </c>
      <c r="K53" s="80">
        <v>208</v>
      </c>
      <c r="L53" s="80">
        <v>185</v>
      </c>
      <c r="M53" s="80">
        <v>180</v>
      </c>
      <c r="N53" s="80">
        <v>195</v>
      </c>
      <c r="O53" s="80">
        <v>196</v>
      </c>
      <c r="P53" s="80">
        <v>202</v>
      </c>
      <c r="Q53" s="80">
        <v>217</v>
      </c>
      <c r="R53" s="58">
        <v>198</v>
      </c>
      <c r="S53" s="58">
        <v>181</v>
      </c>
      <c r="T53" s="55">
        <v>9.3922651933701654E-2</v>
      </c>
    </row>
    <row r="54" spans="1:20">
      <c r="A54" s="35" t="s">
        <v>46</v>
      </c>
      <c r="B54" s="75">
        <v>100</v>
      </c>
      <c r="C54" s="75">
        <v>293</v>
      </c>
      <c r="D54" s="75">
        <v>317</v>
      </c>
      <c r="E54" s="80">
        <v>315</v>
      </c>
      <c r="F54" s="80">
        <v>356</v>
      </c>
      <c r="G54" s="80">
        <v>339</v>
      </c>
      <c r="H54" s="80">
        <v>344</v>
      </c>
      <c r="I54" s="80">
        <v>387</v>
      </c>
      <c r="J54" s="80">
        <v>354</v>
      </c>
      <c r="K54" s="80">
        <v>372</v>
      </c>
      <c r="L54" s="80">
        <v>374</v>
      </c>
      <c r="M54" s="80">
        <v>370</v>
      </c>
      <c r="N54" s="80">
        <v>414</v>
      </c>
      <c r="O54" s="80">
        <v>361</v>
      </c>
      <c r="P54" s="80">
        <v>321</v>
      </c>
      <c r="Q54" s="80">
        <v>367</v>
      </c>
      <c r="R54" s="58">
        <v>375</v>
      </c>
      <c r="S54" s="58">
        <v>251</v>
      </c>
      <c r="T54" s="55">
        <v>0.49402390438247012</v>
      </c>
    </row>
    <row r="55" spans="1:20">
      <c r="A55" s="35" t="s">
        <v>166</v>
      </c>
      <c r="B55" s="75">
        <v>50</v>
      </c>
      <c r="C55" s="75">
        <v>55</v>
      </c>
      <c r="D55" s="75">
        <v>64</v>
      </c>
      <c r="E55" s="79">
        <v>67</v>
      </c>
      <c r="F55" s="79">
        <v>75</v>
      </c>
      <c r="G55" s="79">
        <v>60</v>
      </c>
      <c r="H55" s="79">
        <v>73</v>
      </c>
      <c r="I55" s="79">
        <v>84</v>
      </c>
      <c r="J55" s="79">
        <v>92</v>
      </c>
      <c r="K55" s="79">
        <v>68</v>
      </c>
      <c r="L55" s="79">
        <v>73</v>
      </c>
      <c r="M55" s="79">
        <v>69</v>
      </c>
      <c r="N55" s="79">
        <v>68</v>
      </c>
      <c r="O55" s="79">
        <v>71</v>
      </c>
      <c r="P55" s="79">
        <v>85</v>
      </c>
      <c r="Q55" s="79">
        <v>93</v>
      </c>
      <c r="R55" s="58">
        <v>74</v>
      </c>
      <c r="S55" s="58">
        <v>52</v>
      </c>
      <c r="T55" s="55">
        <v>0.42307692307692307</v>
      </c>
    </row>
    <row r="56" spans="1:20">
      <c r="A56" s="35" t="s">
        <v>167</v>
      </c>
      <c r="B56" s="75">
        <v>50</v>
      </c>
      <c r="C56" s="75">
        <v>56</v>
      </c>
      <c r="D56" s="75">
        <v>69</v>
      </c>
      <c r="E56" s="79">
        <v>75</v>
      </c>
      <c r="F56" s="79">
        <v>74</v>
      </c>
      <c r="G56" s="79">
        <v>64</v>
      </c>
      <c r="H56" s="79">
        <v>96</v>
      </c>
      <c r="I56" s="79">
        <v>103</v>
      </c>
      <c r="J56" s="79">
        <v>105</v>
      </c>
      <c r="K56" s="79">
        <v>69</v>
      </c>
      <c r="L56" s="79">
        <v>75</v>
      </c>
      <c r="M56" s="79">
        <v>67</v>
      </c>
      <c r="N56" s="79">
        <v>79</v>
      </c>
      <c r="O56" s="79">
        <v>59</v>
      </c>
      <c r="P56" s="79">
        <v>113</v>
      </c>
      <c r="Q56" s="79">
        <v>82</v>
      </c>
      <c r="R56" s="58">
        <v>78</v>
      </c>
      <c r="S56" s="58">
        <v>49</v>
      </c>
      <c r="T56" s="55">
        <v>0.59183673469387754</v>
      </c>
    </row>
    <row r="57" spans="1:20" hidden="1">
      <c r="A57" s="117" t="s">
        <v>168</v>
      </c>
      <c r="B57" s="115">
        <v>50</v>
      </c>
      <c r="C57" s="115"/>
      <c r="D57" s="115"/>
      <c r="E57" s="115"/>
      <c r="F57" s="115"/>
      <c r="G57" s="115"/>
      <c r="H57" s="115"/>
      <c r="I57" s="115"/>
      <c r="J57" s="115"/>
      <c r="K57" s="115"/>
      <c r="L57" s="115"/>
      <c r="M57" s="115"/>
      <c r="N57" s="115"/>
      <c r="O57" s="115"/>
      <c r="P57" s="115"/>
      <c r="Q57" s="115"/>
      <c r="R57" s="116"/>
      <c r="S57" s="116"/>
      <c r="T57" s="55" t="s">
        <v>171</v>
      </c>
    </row>
    <row r="58" spans="1:20">
      <c r="A58" s="35" t="s">
        <v>49</v>
      </c>
      <c r="B58" s="75">
        <v>30</v>
      </c>
      <c r="C58" s="75">
        <v>73</v>
      </c>
      <c r="D58" s="75">
        <v>78</v>
      </c>
      <c r="E58" s="80">
        <v>96</v>
      </c>
      <c r="F58" s="80">
        <v>127</v>
      </c>
      <c r="G58" s="80">
        <v>77</v>
      </c>
      <c r="H58" s="80">
        <v>63</v>
      </c>
      <c r="I58" s="80">
        <v>75</v>
      </c>
      <c r="J58" s="80">
        <v>21</v>
      </c>
      <c r="K58" s="80">
        <v>66</v>
      </c>
      <c r="L58" s="80">
        <v>57</v>
      </c>
      <c r="M58" s="80">
        <v>79</v>
      </c>
      <c r="N58" s="80">
        <v>55</v>
      </c>
      <c r="O58" s="80">
        <v>58</v>
      </c>
      <c r="P58" s="80">
        <v>34</v>
      </c>
      <c r="Q58" s="80">
        <v>107</v>
      </c>
      <c r="R58" s="58">
        <v>59</v>
      </c>
      <c r="S58" s="58">
        <v>65</v>
      </c>
      <c r="T58" s="55">
        <v>-9.2307692307692313E-2</v>
      </c>
    </row>
    <row r="59" spans="1:20">
      <c r="A59" s="21" t="s">
        <v>169</v>
      </c>
      <c r="B59" s="2"/>
      <c r="C59" s="2"/>
      <c r="D59" s="2"/>
      <c r="E59" s="2"/>
      <c r="F59" s="2"/>
      <c r="G59" s="2"/>
      <c r="H59" s="2"/>
      <c r="I59" s="2"/>
      <c r="J59" s="2"/>
      <c r="K59" s="2"/>
      <c r="L59" s="2"/>
    </row>
    <row r="61" spans="1:20" ht="78">
      <c r="A61" s="169" t="s">
        <v>172</v>
      </c>
      <c r="B61" s="170" t="s">
        <v>173</v>
      </c>
      <c r="C61" s="170" t="s">
        <v>174</v>
      </c>
      <c r="D61" s="170" t="s">
        <v>175</v>
      </c>
      <c r="E61" s="170" t="s">
        <v>176</v>
      </c>
      <c r="F61" s="170" t="s">
        <v>177</v>
      </c>
      <c r="G61" s="170" t="s">
        <v>178</v>
      </c>
    </row>
    <row r="62" spans="1:20" ht="29.1">
      <c r="A62" s="245" t="s">
        <v>129</v>
      </c>
      <c r="B62" s="171" t="s">
        <v>179</v>
      </c>
      <c r="C62" s="190">
        <v>12458</v>
      </c>
      <c r="D62" s="190">
        <v>16895</v>
      </c>
      <c r="E62" s="190">
        <v>4437</v>
      </c>
      <c r="F62" s="194">
        <v>0.35615668646652754</v>
      </c>
      <c r="G62" s="190">
        <v>13793</v>
      </c>
    </row>
    <row r="63" spans="1:20" ht="29.1">
      <c r="A63" s="246"/>
      <c r="B63" s="172" t="s">
        <v>180</v>
      </c>
      <c r="C63" s="191">
        <v>37</v>
      </c>
      <c r="D63" s="191">
        <v>8</v>
      </c>
      <c r="E63" s="191">
        <v>-29</v>
      </c>
      <c r="F63" s="195">
        <v>-0.78378378378378377</v>
      </c>
      <c r="G63" s="191">
        <v>6</v>
      </c>
    </row>
    <row r="64" spans="1:20" ht="29.1">
      <c r="A64" s="246"/>
      <c r="B64" s="171" t="s">
        <v>181</v>
      </c>
      <c r="C64" s="190">
        <v>105</v>
      </c>
      <c r="D64" s="190">
        <v>96</v>
      </c>
      <c r="E64" s="190">
        <v>-9</v>
      </c>
      <c r="F64" s="194">
        <v>-8.5714285714285715E-2</v>
      </c>
      <c r="G64" s="190">
        <v>121</v>
      </c>
    </row>
    <row r="65" spans="1:18" ht="29.1">
      <c r="A65" s="247"/>
      <c r="B65" s="172" t="s">
        <v>182</v>
      </c>
      <c r="C65" s="191">
        <v>90</v>
      </c>
      <c r="D65" s="191">
        <v>84</v>
      </c>
      <c r="E65" s="191">
        <v>-6</v>
      </c>
      <c r="F65" s="195">
        <v>-6.6666666666666666E-2</v>
      </c>
      <c r="G65" s="191">
        <v>106</v>
      </c>
    </row>
    <row r="66" spans="1:18" ht="29.1">
      <c r="A66" s="248" t="s">
        <v>183</v>
      </c>
      <c r="B66" s="173" t="s">
        <v>179</v>
      </c>
      <c r="C66" s="192">
        <v>2053</v>
      </c>
      <c r="D66" s="192">
        <v>2622</v>
      </c>
      <c r="E66" s="192">
        <v>569</v>
      </c>
      <c r="F66" s="196">
        <v>0.27715538236726739</v>
      </c>
      <c r="G66" s="192">
        <v>5906</v>
      </c>
    </row>
    <row r="67" spans="1:18" ht="29.1">
      <c r="A67" s="249"/>
      <c r="B67" s="174" t="s">
        <v>180</v>
      </c>
      <c r="C67" s="193">
        <v>43</v>
      </c>
      <c r="D67" s="193">
        <v>9</v>
      </c>
      <c r="E67" s="193">
        <v>-34</v>
      </c>
      <c r="F67" s="197">
        <v>-0.79069767441860461</v>
      </c>
      <c r="G67" s="193">
        <v>6</v>
      </c>
    </row>
    <row r="68" spans="1:18" ht="29.1">
      <c r="A68" s="249"/>
      <c r="B68" s="173" t="s">
        <v>181</v>
      </c>
      <c r="C68" s="192">
        <v>135</v>
      </c>
      <c r="D68" s="192">
        <v>121</v>
      </c>
      <c r="E68" s="192">
        <v>-14</v>
      </c>
      <c r="F68" s="196">
        <v>-0.1037037037037037</v>
      </c>
      <c r="G68" s="192">
        <v>138</v>
      </c>
    </row>
    <row r="69" spans="1:18" ht="29.1">
      <c r="A69" s="250"/>
      <c r="B69" s="174" t="s">
        <v>182</v>
      </c>
      <c r="C69" s="193">
        <v>133</v>
      </c>
      <c r="D69" s="193">
        <v>106</v>
      </c>
      <c r="E69" s="193">
        <v>-27</v>
      </c>
      <c r="F69" s="197">
        <v>-0.20300751879699247</v>
      </c>
      <c r="G69" s="193">
        <v>130</v>
      </c>
    </row>
    <row r="70" spans="1:18" ht="29.1">
      <c r="A70" s="251" t="s">
        <v>184</v>
      </c>
      <c r="B70" s="171" t="s">
        <v>179</v>
      </c>
      <c r="C70" s="190">
        <v>1008</v>
      </c>
      <c r="D70" s="190">
        <v>1251</v>
      </c>
      <c r="E70" s="190">
        <v>243</v>
      </c>
      <c r="F70" s="194">
        <v>0.24107142857142858</v>
      </c>
      <c r="G70" s="190">
        <v>5197</v>
      </c>
    </row>
    <row r="71" spans="1:18" ht="29.1">
      <c r="A71" s="251"/>
      <c r="B71" s="172" t="s">
        <v>180</v>
      </c>
      <c r="C71" s="191">
        <v>47</v>
      </c>
      <c r="D71" s="191">
        <v>9</v>
      </c>
      <c r="E71" s="191">
        <v>-38</v>
      </c>
      <c r="F71" s="195">
        <v>-0.80851063829787229</v>
      </c>
      <c r="G71" s="191">
        <v>6</v>
      </c>
    </row>
    <row r="72" spans="1:18" ht="29.1">
      <c r="A72" s="251"/>
      <c r="B72" s="171" t="s">
        <v>181</v>
      </c>
      <c r="C72" s="190">
        <v>156</v>
      </c>
      <c r="D72" s="190">
        <v>134</v>
      </c>
      <c r="E72" s="190">
        <v>-22</v>
      </c>
      <c r="F72" s="194">
        <v>-0.14102564102564102</v>
      </c>
      <c r="G72" s="190">
        <v>154</v>
      </c>
    </row>
    <row r="73" spans="1:18" ht="29.1">
      <c r="A73" s="251"/>
      <c r="B73" s="172" t="s">
        <v>182</v>
      </c>
      <c r="C73" s="191">
        <v>161</v>
      </c>
      <c r="D73" s="191">
        <v>126</v>
      </c>
      <c r="E73" s="191">
        <v>-35</v>
      </c>
      <c r="F73" s="195">
        <v>-0.21739130434782608</v>
      </c>
      <c r="G73" s="191">
        <v>151</v>
      </c>
    </row>
    <row r="77" spans="1:18" ht="29.1">
      <c r="A77" s="166"/>
      <c r="B77" s="167" t="s">
        <v>185</v>
      </c>
      <c r="C77" s="167" t="s">
        <v>186</v>
      </c>
      <c r="D77" s="167" t="s">
        <v>187</v>
      </c>
      <c r="E77" s="167" t="s">
        <v>188</v>
      </c>
      <c r="F77" s="167" t="s">
        <v>189</v>
      </c>
      <c r="G77" s="167" t="s">
        <v>190</v>
      </c>
      <c r="H77" s="167" t="s">
        <v>191</v>
      </c>
      <c r="I77" s="167" t="s">
        <v>192</v>
      </c>
      <c r="J77" s="167" t="s">
        <v>193</v>
      </c>
      <c r="K77" s="167" t="s">
        <v>194</v>
      </c>
      <c r="L77" s="167" t="s">
        <v>195</v>
      </c>
      <c r="M77" s="167" t="s">
        <v>196</v>
      </c>
      <c r="N77" s="167" t="s">
        <v>197</v>
      </c>
      <c r="O77" s="167" t="s">
        <v>198</v>
      </c>
      <c r="P77" s="167" t="s">
        <v>199</v>
      </c>
      <c r="Q77" s="167" t="s">
        <v>200</v>
      </c>
      <c r="R77" s="167" t="s">
        <v>201</v>
      </c>
    </row>
    <row r="78" spans="1:18">
      <c r="A78" s="168" t="s">
        <v>202</v>
      </c>
      <c r="B78" s="112">
        <v>101</v>
      </c>
      <c r="C78" s="112">
        <v>100</v>
      </c>
      <c r="D78" s="112">
        <v>97</v>
      </c>
      <c r="E78" s="112">
        <v>96</v>
      </c>
      <c r="F78" s="113">
        <v>100</v>
      </c>
      <c r="G78" s="112">
        <v>102</v>
      </c>
      <c r="H78" s="112">
        <v>104</v>
      </c>
      <c r="I78" s="112">
        <v>106</v>
      </c>
      <c r="J78" s="112">
        <v>107</v>
      </c>
      <c r="K78" s="112">
        <v>108</v>
      </c>
      <c r="L78" s="112">
        <v>111</v>
      </c>
      <c r="M78" s="112">
        <v>112</v>
      </c>
      <c r="N78" s="112">
        <v>110</v>
      </c>
      <c r="O78" s="112">
        <v>110</v>
      </c>
      <c r="P78" s="112">
        <v>111</v>
      </c>
      <c r="Q78" s="112">
        <v>114</v>
      </c>
      <c r="R78" s="113">
        <v>121</v>
      </c>
    </row>
    <row r="79" spans="1:18">
      <c r="A79" s="168" t="s">
        <v>203</v>
      </c>
      <c r="B79" s="38">
        <v>89</v>
      </c>
      <c r="C79" s="38">
        <v>87</v>
      </c>
      <c r="D79" s="38">
        <v>85</v>
      </c>
      <c r="E79" s="38">
        <v>84</v>
      </c>
      <c r="F79" s="114">
        <v>87</v>
      </c>
      <c r="G79" s="38">
        <v>89</v>
      </c>
      <c r="H79" s="38">
        <v>92</v>
      </c>
      <c r="I79" s="38">
        <v>92</v>
      </c>
      <c r="J79" s="38">
        <v>92</v>
      </c>
      <c r="K79" s="38">
        <v>94</v>
      </c>
      <c r="L79" s="38">
        <v>97</v>
      </c>
      <c r="M79" s="38">
        <v>98</v>
      </c>
      <c r="N79" s="38">
        <v>97</v>
      </c>
      <c r="O79" s="38">
        <v>96</v>
      </c>
      <c r="P79" s="38">
        <v>96</v>
      </c>
      <c r="Q79" s="38">
        <v>99</v>
      </c>
      <c r="R79" s="114">
        <v>106</v>
      </c>
    </row>
    <row r="81" spans="1:18" ht="29.1">
      <c r="A81" s="166"/>
      <c r="B81" s="167" t="s">
        <v>185</v>
      </c>
      <c r="C81" s="167" t="s">
        <v>186</v>
      </c>
      <c r="D81" s="167" t="s">
        <v>187</v>
      </c>
      <c r="E81" s="167" t="s">
        <v>188</v>
      </c>
      <c r="F81" s="167" t="s">
        <v>189</v>
      </c>
      <c r="G81" s="167" t="s">
        <v>190</v>
      </c>
      <c r="H81" s="167" t="s">
        <v>191</v>
      </c>
      <c r="I81" s="167" t="s">
        <v>192</v>
      </c>
      <c r="J81" s="167" t="s">
        <v>193</v>
      </c>
      <c r="K81" s="167" t="s">
        <v>194</v>
      </c>
      <c r="L81" s="167" t="s">
        <v>195</v>
      </c>
      <c r="M81" s="167" t="s">
        <v>196</v>
      </c>
      <c r="N81" s="167" t="s">
        <v>197</v>
      </c>
      <c r="O81" s="167" t="s">
        <v>198</v>
      </c>
      <c r="P81" s="167" t="s">
        <v>199</v>
      </c>
      <c r="Q81" s="167" t="s">
        <v>200</v>
      </c>
      <c r="R81" s="167" t="s">
        <v>201</v>
      </c>
    </row>
    <row r="82" spans="1:18">
      <c r="A82" s="168" t="s">
        <v>204</v>
      </c>
      <c r="B82" s="112">
        <v>124</v>
      </c>
      <c r="C82" s="112">
        <v>123</v>
      </c>
      <c r="D82" s="112">
        <v>122</v>
      </c>
      <c r="E82" s="112">
        <v>121</v>
      </c>
      <c r="F82" s="113">
        <v>124</v>
      </c>
      <c r="G82" s="112">
        <v>127</v>
      </c>
      <c r="H82" s="112">
        <v>130</v>
      </c>
      <c r="I82" s="112">
        <v>128</v>
      </c>
      <c r="J82" s="112">
        <v>124</v>
      </c>
      <c r="K82" s="112">
        <v>123</v>
      </c>
      <c r="L82" s="112">
        <v>129</v>
      </c>
      <c r="M82" s="112">
        <v>133</v>
      </c>
      <c r="N82" s="112">
        <v>134</v>
      </c>
      <c r="O82" s="112">
        <v>137</v>
      </c>
      <c r="P82" s="112">
        <v>139</v>
      </c>
      <c r="Q82" s="112">
        <v>137</v>
      </c>
      <c r="R82" s="113">
        <v>138</v>
      </c>
    </row>
    <row r="83" spans="1:18">
      <c r="A83" s="168" t="s">
        <v>205</v>
      </c>
      <c r="B83" s="38">
        <v>112</v>
      </c>
      <c r="C83" s="38">
        <v>109</v>
      </c>
      <c r="D83" s="38">
        <v>108</v>
      </c>
      <c r="E83" s="38">
        <v>106</v>
      </c>
      <c r="F83" s="114">
        <v>112</v>
      </c>
      <c r="G83" s="38">
        <v>115</v>
      </c>
      <c r="H83" s="38">
        <v>116</v>
      </c>
      <c r="I83" s="38">
        <v>113</v>
      </c>
      <c r="J83" s="38">
        <v>110</v>
      </c>
      <c r="K83" s="38">
        <v>109</v>
      </c>
      <c r="L83" s="38">
        <v>115</v>
      </c>
      <c r="M83" s="38">
        <v>119</v>
      </c>
      <c r="N83" s="38">
        <v>122</v>
      </c>
      <c r="O83" s="38">
        <v>125</v>
      </c>
      <c r="P83" s="38">
        <v>128</v>
      </c>
      <c r="Q83" s="38">
        <v>129</v>
      </c>
      <c r="R83" s="114">
        <v>130</v>
      </c>
    </row>
    <row r="85" spans="1:18" ht="29.1">
      <c r="A85" s="166"/>
      <c r="B85" s="167" t="s">
        <v>185</v>
      </c>
      <c r="C85" s="167" t="s">
        <v>186</v>
      </c>
      <c r="D85" s="167" t="s">
        <v>187</v>
      </c>
      <c r="E85" s="167" t="s">
        <v>188</v>
      </c>
      <c r="F85" s="167" t="s">
        <v>189</v>
      </c>
      <c r="G85" s="167" t="s">
        <v>190</v>
      </c>
      <c r="H85" s="167" t="s">
        <v>191</v>
      </c>
      <c r="I85" s="167" t="s">
        <v>192</v>
      </c>
      <c r="J85" s="167" t="s">
        <v>193</v>
      </c>
      <c r="K85" s="167" t="s">
        <v>194</v>
      </c>
      <c r="L85" s="167" t="s">
        <v>195</v>
      </c>
      <c r="M85" s="167" t="s">
        <v>196</v>
      </c>
      <c r="N85" s="167" t="s">
        <v>197</v>
      </c>
      <c r="O85" s="167" t="s">
        <v>198</v>
      </c>
      <c r="P85" s="167" t="s">
        <v>199</v>
      </c>
      <c r="Q85" s="167" t="s">
        <v>200</v>
      </c>
      <c r="R85" s="167" t="s">
        <v>201</v>
      </c>
    </row>
    <row r="86" spans="1:18">
      <c r="A86" s="168" t="s">
        <v>206</v>
      </c>
      <c r="B86" s="112">
        <v>137</v>
      </c>
      <c r="C86" s="112">
        <v>135</v>
      </c>
      <c r="D86" s="112">
        <v>135</v>
      </c>
      <c r="E86" s="112">
        <v>134</v>
      </c>
      <c r="F86" s="113">
        <v>140</v>
      </c>
      <c r="G86" s="112">
        <v>143</v>
      </c>
      <c r="H86" s="112">
        <v>144</v>
      </c>
      <c r="I86" s="112">
        <v>140</v>
      </c>
      <c r="J86" s="112">
        <v>136</v>
      </c>
      <c r="K86" s="112">
        <v>138</v>
      </c>
      <c r="L86" s="112">
        <v>145</v>
      </c>
      <c r="M86" s="112">
        <v>150</v>
      </c>
      <c r="N86" s="112">
        <v>151</v>
      </c>
      <c r="O86" s="112">
        <v>152</v>
      </c>
      <c r="P86" s="112">
        <v>153</v>
      </c>
      <c r="Q86" s="112">
        <v>153</v>
      </c>
      <c r="R86" s="113">
        <v>154</v>
      </c>
    </row>
    <row r="87" spans="1:18" ht="23.25" customHeight="1">
      <c r="A87" s="168" t="s">
        <v>207</v>
      </c>
      <c r="B87" s="38">
        <v>128</v>
      </c>
      <c r="C87" s="38">
        <v>126</v>
      </c>
      <c r="D87" s="38">
        <v>125</v>
      </c>
      <c r="E87" s="38">
        <v>126</v>
      </c>
      <c r="F87" s="114">
        <v>132</v>
      </c>
      <c r="G87" s="38">
        <v>134</v>
      </c>
      <c r="H87" s="38">
        <v>134</v>
      </c>
      <c r="I87" s="38">
        <v>131</v>
      </c>
      <c r="J87" s="38">
        <v>127</v>
      </c>
      <c r="K87" s="38">
        <v>128</v>
      </c>
      <c r="L87" s="38">
        <v>133</v>
      </c>
      <c r="M87" s="38">
        <v>138</v>
      </c>
      <c r="N87" s="38">
        <v>143</v>
      </c>
      <c r="O87" s="38">
        <v>145</v>
      </c>
      <c r="P87" s="38">
        <v>149</v>
      </c>
      <c r="Q87" s="38">
        <v>151</v>
      </c>
      <c r="R87" s="114">
        <v>151</v>
      </c>
    </row>
  </sheetData>
  <sheetProtection algorithmName="SHA-512" hashValue="Q0NL576sxSpg2E85XwxCWeC6eUxDkJMPZCDVrePieeo1O5zzkjx4drGtTDqGbJLOtTSqeWbjRD8IrO6rMLyVrw==" saltValue="ZQrI7oNHadtdffOPfxSVog==" spinCount="100000" sheet="1" objects="1" scenarios="1"/>
  <mergeCells count="3">
    <mergeCell ref="A62:A65"/>
    <mergeCell ref="A66:A69"/>
    <mergeCell ref="A70:A73"/>
  </mergeCells>
  <phoneticPr fontId="44" type="noConversion"/>
  <hyperlinks>
    <hyperlink ref="A10" location="'Time Taken to Process'!A23" display="Time taken to allocate" xr:uid="{00000000-0004-0000-0400-000000000000}"/>
    <hyperlink ref="A11" location="'Time Taken to Process'!A35" display="Time taken to process - Claims" xr:uid="{00000000-0004-0000-0400-000002000000}"/>
  </hyperlinks>
  <pageMargins left="0.25" right="0.25" top="0.75" bottom="0.75" header="0.3" footer="0.3"/>
  <pageSetup paperSize="9" scale="3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AT55"/>
  <sheetViews>
    <sheetView showGridLines="0" zoomScale="90" zoomScaleNormal="90" workbookViewId="0"/>
  </sheetViews>
  <sheetFormatPr defaultColWidth="9.140625" defaultRowHeight="14.45"/>
  <cols>
    <col min="1" max="1" width="46.42578125" style="4" customWidth="1"/>
    <col min="2" max="3" width="11.5703125" style="4" customWidth="1"/>
    <col min="4" max="4" width="10.5703125" style="4" customWidth="1"/>
    <col min="5" max="17" width="9.140625" style="4" customWidth="1"/>
    <col min="18" max="18" width="10.5703125" style="4" bestFit="1" customWidth="1"/>
    <col min="19" max="16384" width="9.140625" style="4"/>
  </cols>
  <sheetData>
    <row r="1" spans="1:46" s="2" customFormat="1">
      <c r="A1" s="1"/>
      <c r="B1" s="1"/>
      <c r="C1" s="1"/>
      <c r="D1" s="1"/>
      <c r="E1" s="1"/>
      <c r="F1" s="1"/>
      <c r="G1" s="1"/>
      <c r="H1" s="1"/>
      <c r="I1" s="1"/>
      <c r="J1" s="1"/>
      <c r="K1" s="1"/>
      <c r="L1" s="1"/>
      <c r="M1" s="1"/>
      <c r="N1" s="1"/>
      <c r="O1" s="1"/>
      <c r="P1" s="1"/>
      <c r="Q1" s="1"/>
      <c r="R1" s="1"/>
    </row>
    <row r="2" spans="1:46" s="2" customFormat="1">
      <c r="A2" s="1"/>
      <c r="B2" s="1"/>
      <c r="C2" s="1"/>
      <c r="D2" s="1"/>
      <c r="E2" s="1"/>
      <c r="F2" s="1"/>
      <c r="G2" s="1"/>
      <c r="H2" s="1"/>
      <c r="I2" s="1"/>
      <c r="J2" s="1"/>
      <c r="K2" s="1"/>
      <c r="L2" s="1"/>
      <c r="M2" s="1"/>
      <c r="N2" s="1"/>
      <c r="O2" s="1"/>
      <c r="P2" s="1"/>
      <c r="Q2" s="1"/>
      <c r="R2" s="1"/>
      <c r="AD2" s="11"/>
      <c r="AE2" s="11"/>
      <c r="AF2" s="11"/>
      <c r="AG2" s="11"/>
      <c r="AH2" s="11"/>
      <c r="AI2" s="11"/>
      <c r="AJ2" s="11"/>
      <c r="AK2" s="11"/>
      <c r="AL2" s="11"/>
      <c r="AM2" s="11"/>
      <c r="AN2" s="11"/>
      <c r="AO2" s="11"/>
      <c r="AP2" s="11"/>
      <c r="AQ2" s="11"/>
      <c r="AR2" s="11"/>
      <c r="AS2" s="11"/>
      <c r="AT2" s="11"/>
    </row>
    <row r="3" spans="1:46" s="2" customFormat="1">
      <c r="A3" s="1"/>
      <c r="B3" s="1"/>
      <c r="C3" s="1"/>
      <c r="D3" s="1"/>
      <c r="E3" s="1"/>
      <c r="F3" s="1"/>
      <c r="G3" s="1"/>
      <c r="H3" s="1"/>
      <c r="I3" s="1"/>
      <c r="J3" s="1"/>
      <c r="K3" s="1"/>
      <c r="L3" s="1"/>
      <c r="M3" s="1"/>
      <c r="N3" s="1"/>
      <c r="O3" s="1"/>
      <c r="P3" s="1"/>
      <c r="Q3" s="1"/>
      <c r="R3" s="1"/>
      <c r="AD3" s="11"/>
      <c r="AE3" s="11"/>
      <c r="AF3" s="11"/>
      <c r="AG3" s="11"/>
      <c r="AH3" s="11"/>
      <c r="AI3" s="11"/>
      <c r="AJ3" s="11"/>
      <c r="AK3" s="11"/>
      <c r="AL3" s="11"/>
      <c r="AM3" s="11"/>
      <c r="AN3" s="11"/>
      <c r="AO3" s="11"/>
      <c r="AP3" s="11"/>
      <c r="AQ3" s="11"/>
      <c r="AR3" s="11"/>
      <c r="AS3" s="11"/>
      <c r="AT3" s="11"/>
    </row>
    <row r="4" spans="1:46" s="2" customFormat="1">
      <c r="A4" s="1"/>
      <c r="B4" s="1"/>
      <c r="C4" s="1"/>
      <c r="D4" s="1"/>
      <c r="E4" s="1"/>
      <c r="F4" s="1"/>
      <c r="G4" s="1"/>
      <c r="H4" s="1"/>
      <c r="I4" s="1"/>
      <c r="J4" s="1"/>
      <c r="K4" s="1"/>
      <c r="L4" s="1"/>
      <c r="M4" s="1"/>
      <c r="N4" s="1"/>
      <c r="O4" s="1"/>
      <c r="P4" s="1"/>
      <c r="Q4" s="1"/>
      <c r="R4" s="1"/>
      <c r="AD4" s="11"/>
      <c r="AE4" s="11"/>
      <c r="AF4" s="11"/>
      <c r="AG4" s="11"/>
      <c r="AH4" s="11"/>
      <c r="AI4" s="11"/>
      <c r="AJ4" s="11"/>
      <c r="AK4" s="11"/>
      <c r="AL4" s="11"/>
      <c r="AM4" s="11"/>
      <c r="AN4" s="11"/>
      <c r="AO4" s="11"/>
      <c r="AP4" s="11"/>
      <c r="AQ4" s="11"/>
      <c r="AR4" s="11"/>
      <c r="AS4" s="11"/>
      <c r="AT4" s="11"/>
    </row>
    <row r="5" spans="1:46" s="2" customFormat="1">
      <c r="A5" s="1"/>
      <c r="B5" s="1"/>
      <c r="C5" s="1"/>
      <c r="D5" s="1"/>
      <c r="E5" s="1"/>
      <c r="F5" s="1"/>
      <c r="G5" s="1"/>
      <c r="H5" s="1"/>
      <c r="I5" s="1"/>
      <c r="J5" s="1"/>
      <c r="K5" s="1"/>
      <c r="L5" s="1"/>
      <c r="M5" s="1"/>
      <c r="N5" s="1"/>
      <c r="O5" s="1"/>
      <c r="P5" s="1"/>
      <c r="Q5" s="1"/>
      <c r="R5" s="1"/>
      <c r="AD5" s="11"/>
      <c r="AE5" s="11"/>
      <c r="AF5" s="11"/>
      <c r="AG5" s="11"/>
      <c r="AH5" s="11"/>
      <c r="AI5" s="11"/>
      <c r="AJ5" s="11"/>
      <c r="AK5" s="11"/>
      <c r="AL5" s="11"/>
      <c r="AM5" s="11"/>
      <c r="AN5" s="11"/>
      <c r="AO5" s="11"/>
      <c r="AP5" s="11"/>
      <c r="AQ5" s="11"/>
      <c r="AR5" s="11"/>
      <c r="AS5" s="11"/>
      <c r="AT5" s="11"/>
    </row>
    <row r="6" spans="1:46" s="2" customFormat="1">
      <c r="A6" s="3"/>
      <c r="B6" s="3"/>
      <c r="C6" s="3"/>
      <c r="D6" s="3"/>
      <c r="E6" s="3"/>
      <c r="F6" s="3"/>
      <c r="G6" s="3"/>
      <c r="H6" s="3"/>
      <c r="I6" s="3"/>
      <c r="J6" s="3"/>
      <c r="K6" s="3"/>
      <c r="L6" s="3"/>
      <c r="M6" s="1"/>
      <c r="N6" s="1"/>
      <c r="O6" s="1"/>
      <c r="P6" s="1"/>
      <c r="Q6" s="1"/>
      <c r="R6" s="1"/>
      <c r="S6" s="11"/>
      <c r="AD6" s="11"/>
      <c r="AE6" s="11"/>
      <c r="AF6" s="11"/>
      <c r="AG6" s="11"/>
      <c r="AH6" s="11"/>
      <c r="AI6" s="11"/>
      <c r="AJ6" s="11"/>
      <c r="AK6" s="11"/>
      <c r="AL6" s="11"/>
      <c r="AM6" s="11"/>
      <c r="AN6" s="11"/>
      <c r="AO6" s="11"/>
      <c r="AP6" s="11"/>
      <c r="AQ6" s="11"/>
      <c r="AR6" s="11"/>
      <c r="AS6" s="11"/>
      <c r="AT6" s="11"/>
    </row>
    <row r="7" spans="1:46" s="2" customFormat="1">
      <c r="A7" s="3"/>
      <c r="B7" s="3"/>
      <c r="C7" s="3"/>
      <c r="D7" s="3"/>
      <c r="E7" s="3"/>
      <c r="F7" s="3"/>
      <c r="G7" s="3"/>
      <c r="H7" s="3"/>
      <c r="I7" s="3"/>
      <c r="J7" s="3"/>
      <c r="K7" s="3"/>
      <c r="L7" s="3"/>
      <c r="M7" s="1"/>
      <c r="N7" s="1"/>
      <c r="O7" s="1"/>
      <c r="P7" s="1"/>
      <c r="Q7" s="1"/>
      <c r="R7" s="1"/>
      <c r="S7" s="11"/>
      <c r="AD7" s="11"/>
      <c r="AE7" s="11"/>
      <c r="AF7" s="11"/>
      <c r="AG7" s="11"/>
      <c r="AH7" s="11"/>
      <c r="AI7" s="11"/>
      <c r="AJ7" s="11"/>
      <c r="AK7" s="11"/>
      <c r="AL7" s="11"/>
      <c r="AM7" s="11"/>
      <c r="AN7" s="11"/>
      <c r="AO7" s="11"/>
      <c r="AP7" s="11"/>
      <c r="AQ7" s="11"/>
      <c r="AR7" s="11"/>
      <c r="AS7" s="11"/>
      <c r="AT7" s="11"/>
    </row>
    <row r="8" spans="1:46">
      <c r="R8" s="120">
        <v>46053</v>
      </c>
    </row>
    <row r="9" spans="1:46" ht="18.600000000000001">
      <c r="A9" s="5" t="s">
        <v>21</v>
      </c>
    </row>
    <row r="10" spans="1:46">
      <c r="A10" s="187" t="s">
        <v>23</v>
      </c>
      <c r="B10" s="56"/>
      <c r="C10" s="4" t="s">
        <v>0</v>
      </c>
      <c r="K10" s="4" t="s">
        <v>0</v>
      </c>
    </row>
    <row r="11" spans="1:46">
      <c r="A11" s="187" t="s">
        <v>24</v>
      </c>
      <c r="J11" s="7"/>
      <c r="K11" s="4" t="s">
        <v>0</v>
      </c>
    </row>
    <row r="12" spans="1:46">
      <c r="A12" s="187" t="s">
        <v>25</v>
      </c>
      <c r="B12" s="56"/>
      <c r="K12" s="4" t="s">
        <v>0</v>
      </c>
    </row>
    <row r="13" spans="1:46">
      <c r="B13" s="57"/>
      <c r="E13" s="4" t="s">
        <v>0</v>
      </c>
      <c r="G13" s="4" t="s">
        <v>0</v>
      </c>
      <c r="K13" s="4" t="s">
        <v>0</v>
      </c>
    </row>
    <row r="16" spans="1:46" ht="18" customHeight="1"/>
    <row r="23" spans="1:18" ht="29.1">
      <c r="A23" s="175" t="s">
        <v>23</v>
      </c>
      <c r="B23" s="176" t="s">
        <v>33</v>
      </c>
      <c r="C23" s="176" t="s">
        <v>34</v>
      </c>
      <c r="D23" s="149">
        <v>45658</v>
      </c>
      <c r="E23" s="149">
        <v>45689</v>
      </c>
      <c r="F23" s="149">
        <v>45717</v>
      </c>
      <c r="G23" s="149">
        <v>45748</v>
      </c>
      <c r="H23" s="149">
        <v>45778</v>
      </c>
      <c r="I23" s="149">
        <v>45809</v>
      </c>
      <c r="J23" s="149">
        <v>45839</v>
      </c>
      <c r="K23" s="149">
        <v>45870</v>
      </c>
      <c r="L23" s="149">
        <v>45901</v>
      </c>
      <c r="M23" s="149">
        <v>45931</v>
      </c>
      <c r="N23" s="149">
        <v>45962</v>
      </c>
      <c r="O23" s="149">
        <v>45992</v>
      </c>
      <c r="P23" s="149">
        <v>46023</v>
      </c>
      <c r="Q23" s="177" t="s">
        <v>208</v>
      </c>
      <c r="R23" s="178" t="s">
        <v>145</v>
      </c>
    </row>
    <row r="24" spans="1:18" ht="15" customHeight="1">
      <c r="A24" s="35" t="s">
        <v>38</v>
      </c>
      <c r="B24" s="58">
        <v>4846</v>
      </c>
      <c r="C24" s="58">
        <v>6104</v>
      </c>
      <c r="D24" s="36">
        <v>466</v>
      </c>
      <c r="E24" s="36">
        <v>530</v>
      </c>
      <c r="F24" s="36">
        <v>596</v>
      </c>
      <c r="G24" s="36">
        <v>334</v>
      </c>
      <c r="H24" s="36">
        <v>570</v>
      </c>
      <c r="I24" s="36">
        <v>647</v>
      </c>
      <c r="J24" s="36">
        <v>490</v>
      </c>
      <c r="K24" s="36">
        <v>591</v>
      </c>
      <c r="L24" s="36">
        <v>603</v>
      </c>
      <c r="M24" s="36">
        <v>545</v>
      </c>
      <c r="N24" s="36">
        <v>473</v>
      </c>
      <c r="O24" s="36">
        <v>442</v>
      </c>
      <c r="P24" s="36">
        <v>529</v>
      </c>
      <c r="Q24" s="58">
        <v>3673</v>
      </c>
      <c r="R24" s="58">
        <v>3427</v>
      </c>
    </row>
    <row r="25" spans="1:18">
      <c r="A25" s="35" t="s">
        <v>39</v>
      </c>
      <c r="B25" s="58">
        <v>69556</v>
      </c>
      <c r="C25" s="58">
        <v>81984</v>
      </c>
      <c r="D25" s="36">
        <v>6278</v>
      </c>
      <c r="E25" s="36">
        <v>7548</v>
      </c>
      <c r="F25" s="36">
        <v>7554</v>
      </c>
      <c r="G25" s="36">
        <v>5613</v>
      </c>
      <c r="H25" s="36">
        <v>5147</v>
      </c>
      <c r="I25" s="36">
        <v>6232</v>
      </c>
      <c r="J25" s="36">
        <v>8362</v>
      </c>
      <c r="K25" s="36">
        <v>7161</v>
      </c>
      <c r="L25" s="36">
        <v>7843</v>
      </c>
      <c r="M25" s="36">
        <v>10585</v>
      </c>
      <c r="N25" s="36">
        <v>5752</v>
      </c>
      <c r="O25" s="36">
        <v>6971</v>
      </c>
      <c r="P25" s="36">
        <v>5921</v>
      </c>
      <c r="Q25" s="58">
        <v>52595</v>
      </c>
      <c r="R25" s="58">
        <v>49890</v>
      </c>
    </row>
    <row r="26" spans="1:18">
      <c r="A26" s="35" t="s">
        <v>40</v>
      </c>
      <c r="B26" s="58">
        <v>4235</v>
      </c>
      <c r="C26" s="58">
        <v>4346</v>
      </c>
      <c r="D26" s="36">
        <v>279</v>
      </c>
      <c r="E26" s="36">
        <v>300</v>
      </c>
      <c r="F26" s="36">
        <v>329</v>
      </c>
      <c r="G26" s="36">
        <v>282</v>
      </c>
      <c r="H26" s="36">
        <v>374</v>
      </c>
      <c r="I26" s="36">
        <v>392</v>
      </c>
      <c r="J26" s="36">
        <v>492</v>
      </c>
      <c r="K26" s="36">
        <v>439</v>
      </c>
      <c r="L26" s="36">
        <v>585</v>
      </c>
      <c r="M26" s="36">
        <v>537</v>
      </c>
      <c r="N26" s="36">
        <v>559</v>
      </c>
      <c r="O26" s="36">
        <v>485</v>
      </c>
      <c r="P26" s="36">
        <v>364</v>
      </c>
      <c r="Q26" s="58">
        <v>3461</v>
      </c>
      <c r="R26" s="58">
        <v>2669</v>
      </c>
    </row>
    <row r="27" spans="1:18">
      <c r="A27" s="35" t="s">
        <v>41</v>
      </c>
      <c r="B27" s="58">
        <v>6845</v>
      </c>
      <c r="C27" s="58">
        <v>8920</v>
      </c>
      <c r="D27" s="36">
        <v>720</v>
      </c>
      <c r="E27" s="36">
        <v>936</v>
      </c>
      <c r="F27" s="36">
        <v>934</v>
      </c>
      <c r="G27" s="36">
        <v>577</v>
      </c>
      <c r="H27" s="36">
        <v>801</v>
      </c>
      <c r="I27" s="36">
        <v>724</v>
      </c>
      <c r="J27" s="36">
        <v>755</v>
      </c>
      <c r="K27" s="36">
        <v>822</v>
      </c>
      <c r="L27" s="36">
        <v>662</v>
      </c>
      <c r="M27" s="36">
        <v>600</v>
      </c>
      <c r="N27" s="36">
        <v>463</v>
      </c>
      <c r="O27" s="36">
        <v>622</v>
      </c>
      <c r="P27" s="36">
        <v>542</v>
      </c>
      <c r="Q27" s="58">
        <v>4466</v>
      </c>
      <c r="R27" s="58">
        <v>4948</v>
      </c>
    </row>
    <row r="28" spans="1:18">
      <c r="A28" s="35" t="s">
        <v>42</v>
      </c>
      <c r="B28" s="58">
        <v>54904</v>
      </c>
      <c r="C28" s="58">
        <v>54907</v>
      </c>
      <c r="D28" s="36">
        <v>3828</v>
      </c>
      <c r="E28" s="36">
        <v>4817</v>
      </c>
      <c r="F28" s="36">
        <v>4680</v>
      </c>
      <c r="G28" s="36">
        <v>3700</v>
      </c>
      <c r="H28" s="36">
        <v>4153</v>
      </c>
      <c r="I28" s="36">
        <v>4480</v>
      </c>
      <c r="J28" s="36">
        <v>4755</v>
      </c>
      <c r="K28" s="36">
        <v>4136</v>
      </c>
      <c r="L28" s="36">
        <v>4407</v>
      </c>
      <c r="M28" s="36">
        <v>4119</v>
      </c>
      <c r="N28" s="36">
        <v>3500</v>
      </c>
      <c r="O28" s="36">
        <v>3704</v>
      </c>
      <c r="P28" s="36">
        <v>4437</v>
      </c>
      <c r="Q28" s="58">
        <v>29058</v>
      </c>
      <c r="R28" s="58">
        <v>33077</v>
      </c>
    </row>
    <row r="29" spans="1:18">
      <c r="A29" s="163" t="s">
        <v>209</v>
      </c>
      <c r="B29" s="165">
        <v>140386</v>
      </c>
      <c r="C29" s="165">
        <v>156261</v>
      </c>
      <c r="D29" s="165">
        <v>11571</v>
      </c>
      <c r="E29" s="165">
        <v>14131</v>
      </c>
      <c r="F29" s="165">
        <v>14093</v>
      </c>
      <c r="G29" s="165">
        <v>10506</v>
      </c>
      <c r="H29" s="165">
        <v>11045</v>
      </c>
      <c r="I29" s="165">
        <v>12475</v>
      </c>
      <c r="J29" s="165">
        <v>14854</v>
      </c>
      <c r="K29" s="165">
        <v>13149</v>
      </c>
      <c r="L29" s="165">
        <v>14100</v>
      </c>
      <c r="M29" s="165">
        <v>16386</v>
      </c>
      <c r="N29" s="165">
        <v>10747</v>
      </c>
      <c r="O29" s="165">
        <v>12224</v>
      </c>
      <c r="P29" s="165">
        <v>11793</v>
      </c>
      <c r="Q29" s="165">
        <v>93253</v>
      </c>
      <c r="R29" s="165">
        <v>94011</v>
      </c>
    </row>
    <row r="30" spans="1:18">
      <c r="A30" s="21"/>
      <c r="B30" s="59"/>
      <c r="C30" s="59"/>
      <c r="D30" s="59"/>
      <c r="E30" s="59"/>
      <c r="F30" s="59"/>
      <c r="G30" s="59"/>
    </row>
    <row r="31" spans="1:18">
      <c r="A31" s="60"/>
      <c r="B31" s="59"/>
      <c r="C31" s="59"/>
      <c r="D31" s="59"/>
      <c r="E31" s="59"/>
      <c r="F31" s="59"/>
      <c r="G31" s="59"/>
    </row>
    <row r="32" spans="1:18" ht="43.5">
      <c r="A32" s="175" t="s">
        <v>24</v>
      </c>
      <c r="B32" s="179">
        <v>45473</v>
      </c>
      <c r="C32" s="133">
        <v>45838</v>
      </c>
      <c r="D32" s="180">
        <v>45658</v>
      </c>
      <c r="E32" s="180">
        <v>45689</v>
      </c>
      <c r="F32" s="180">
        <v>45717</v>
      </c>
      <c r="G32" s="180">
        <v>45748</v>
      </c>
      <c r="H32" s="180">
        <v>45778</v>
      </c>
      <c r="I32" s="180">
        <v>45809</v>
      </c>
      <c r="J32" s="180">
        <v>45839</v>
      </c>
      <c r="K32" s="180">
        <v>45870</v>
      </c>
      <c r="L32" s="180">
        <v>45901</v>
      </c>
      <c r="M32" s="149">
        <v>45931</v>
      </c>
      <c r="N32" s="149">
        <v>45962</v>
      </c>
      <c r="O32" s="149">
        <v>45992</v>
      </c>
      <c r="P32" s="149">
        <v>46023</v>
      </c>
      <c r="Q32" s="178" t="s">
        <v>109</v>
      </c>
    </row>
    <row r="33" spans="1:21">
      <c r="A33" s="61" t="s">
        <v>38</v>
      </c>
      <c r="B33" s="62">
        <v>7180</v>
      </c>
      <c r="C33" s="62">
        <v>8366</v>
      </c>
      <c r="D33" s="63">
        <v>8156</v>
      </c>
      <c r="E33" s="63">
        <v>8200</v>
      </c>
      <c r="F33" s="63">
        <v>8174</v>
      </c>
      <c r="G33" s="63">
        <v>8138</v>
      </c>
      <c r="H33" s="63">
        <v>8202</v>
      </c>
      <c r="I33" s="63">
        <v>8366</v>
      </c>
      <c r="J33" s="63">
        <v>8300</v>
      </c>
      <c r="K33" s="63">
        <v>8394</v>
      </c>
      <c r="L33" s="63">
        <v>8299</v>
      </c>
      <c r="M33" s="63">
        <v>8196</v>
      </c>
      <c r="N33" s="63">
        <v>8267</v>
      </c>
      <c r="O33" s="63">
        <v>8260</v>
      </c>
      <c r="P33" s="63">
        <v>7935</v>
      </c>
      <c r="Q33" s="64">
        <v>-3.9346246973365619E-2</v>
      </c>
    </row>
    <row r="34" spans="1:21">
      <c r="A34" s="35" t="s">
        <v>39</v>
      </c>
      <c r="B34" s="58">
        <v>76583</v>
      </c>
      <c r="C34" s="58">
        <v>83072</v>
      </c>
      <c r="D34" s="36">
        <v>86315</v>
      </c>
      <c r="E34" s="36">
        <v>87013</v>
      </c>
      <c r="F34" s="36">
        <v>87354</v>
      </c>
      <c r="G34" s="36">
        <v>86826</v>
      </c>
      <c r="H34" s="36">
        <v>84120</v>
      </c>
      <c r="I34" s="36">
        <v>83072</v>
      </c>
      <c r="J34" s="36">
        <v>82767</v>
      </c>
      <c r="K34" s="36">
        <v>82704</v>
      </c>
      <c r="L34" s="36">
        <v>84358</v>
      </c>
      <c r="M34" s="36">
        <v>89094</v>
      </c>
      <c r="N34" s="36">
        <v>88518</v>
      </c>
      <c r="O34" s="36">
        <v>90754</v>
      </c>
      <c r="P34" s="36">
        <v>90697</v>
      </c>
      <c r="Q34" s="64">
        <v>-6.2807148996187501E-4</v>
      </c>
    </row>
    <row r="35" spans="1:21">
      <c r="A35" s="35" t="s">
        <v>40</v>
      </c>
      <c r="B35" s="58">
        <v>2703</v>
      </c>
      <c r="C35" s="58">
        <v>2510</v>
      </c>
      <c r="D35" s="36">
        <v>2524</v>
      </c>
      <c r="E35" s="36">
        <v>2531</v>
      </c>
      <c r="F35" s="36">
        <v>2407</v>
      </c>
      <c r="G35" s="36">
        <v>2435</v>
      </c>
      <c r="H35" s="36">
        <v>2398</v>
      </c>
      <c r="I35" s="36">
        <v>2510</v>
      </c>
      <c r="J35" s="36">
        <v>2573</v>
      </c>
      <c r="K35" s="36">
        <v>2562</v>
      </c>
      <c r="L35" s="36">
        <v>2733</v>
      </c>
      <c r="M35" s="36">
        <v>3027</v>
      </c>
      <c r="N35" s="36">
        <v>3396</v>
      </c>
      <c r="O35" s="36">
        <v>3771</v>
      </c>
      <c r="P35" s="36">
        <v>3599</v>
      </c>
      <c r="Q35" s="64">
        <v>-4.5611243701935825E-2</v>
      </c>
    </row>
    <row r="36" spans="1:21">
      <c r="A36" s="35" t="s">
        <v>41</v>
      </c>
      <c r="B36" s="58">
        <v>22420</v>
      </c>
      <c r="C36" s="58">
        <v>26979</v>
      </c>
      <c r="D36" s="36">
        <v>27133</v>
      </c>
      <c r="E36" s="36">
        <v>27739</v>
      </c>
      <c r="F36" s="36">
        <v>28130</v>
      </c>
      <c r="G36" s="36">
        <v>28097</v>
      </c>
      <c r="H36" s="36">
        <v>27476</v>
      </c>
      <c r="I36" s="36">
        <v>26979</v>
      </c>
      <c r="J36" s="36">
        <v>26542</v>
      </c>
      <c r="K36" s="36">
        <v>26341</v>
      </c>
      <c r="L36" s="36">
        <v>25326</v>
      </c>
      <c r="M36" s="36">
        <v>24537</v>
      </c>
      <c r="N36" s="36">
        <v>23773</v>
      </c>
      <c r="O36" s="36">
        <v>23595</v>
      </c>
      <c r="P36" s="36">
        <v>23056</v>
      </c>
      <c r="Q36" s="64">
        <v>-2.2843822843822845E-2</v>
      </c>
    </row>
    <row r="37" spans="1:21" ht="15" customHeight="1">
      <c r="A37" s="35" t="s">
        <v>42</v>
      </c>
      <c r="B37" s="58">
        <v>87810</v>
      </c>
      <c r="C37" s="58">
        <v>87317</v>
      </c>
      <c r="D37" s="36">
        <v>92646</v>
      </c>
      <c r="E37" s="36">
        <v>92640</v>
      </c>
      <c r="F37" s="36">
        <v>92672</v>
      </c>
      <c r="G37" s="36">
        <v>92257</v>
      </c>
      <c r="H37" s="36">
        <v>88789</v>
      </c>
      <c r="I37" s="36">
        <v>87317</v>
      </c>
      <c r="J37" s="36">
        <v>86232</v>
      </c>
      <c r="K37" s="36">
        <v>84302</v>
      </c>
      <c r="L37" s="36">
        <v>82255</v>
      </c>
      <c r="M37" s="36">
        <v>80421</v>
      </c>
      <c r="N37" s="36">
        <v>78235</v>
      </c>
      <c r="O37" s="36">
        <v>77487</v>
      </c>
      <c r="P37" s="36">
        <v>77757</v>
      </c>
      <c r="Q37" s="64">
        <v>3.4844554570444075E-3</v>
      </c>
    </row>
    <row r="38" spans="1:21">
      <c r="A38" s="163" t="s">
        <v>210</v>
      </c>
      <c r="B38" s="165">
        <v>196696</v>
      </c>
      <c r="C38" s="165">
        <v>208244</v>
      </c>
      <c r="D38" s="165">
        <v>216774</v>
      </c>
      <c r="E38" s="165">
        <v>218123</v>
      </c>
      <c r="F38" s="165">
        <v>218737</v>
      </c>
      <c r="G38" s="165">
        <v>217753</v>
      </c>
      <c r="H38" s="165">
        <v>210985</v>
      </c>
      <c r="I38" s="165">
        <v>208244</v>
      </c>
      <c r="J38" s="165">
        <v>206414</v>
      </c>
      <c r="K38" s="165">
        <v>204303</v>
      </c>
      <c r="L38" s="165">
        <v>202971</v>
      </c>
      <c r="M38" s="165">
        <v>205275</v>
      </c>
      <c r="N38" s="165">
        <v>202189</v>
      </c>
      <c r="O38" s="165">
        <v>203867</v>
      </c>
      <c r="P38" s="165">
        <v>203044</v>
      </c>
      <c r="Q38" s="181">
        <v>-4.0369456557461485E-3</v>
      </c>
    </row>
    <row r="41" spans="1:21" ht="29.1">
      <c r="A41" s="175" t="s">
        <v>211</v>
      </c>
      <c r="B41" s="176" t="s">
        <v>212</v>
      </c>
      <c r="C41" s="176" t="s">
        <v>213</v>
      </c>
      <c r="D41" s="149">
        <v>45658</v>
      </c>
      <c r="E41" s="149">
        <v>45689</v>
      </c>
      <c r="F41" s="149">
        <v>45717</v>
      </c>
      <c r="G41" s="149">
        <v>45748</v>
      </c>
      <c r="H41" s="149">
        <v>45778</v>
      </c>
      <c r="I41" s="149">
        <v>45809</v>
      </c>
      <c r="J41" s="149">
        <v>45839</v>
      </c>
      <c r="K41" s="149">
        <v>45870</v>
      </c>
      <c r="L41" s="149">
        <v>45901</v>
      </c>
      <c r="M41" s="149">
        <v>45931</v>
      </c>
      <c r="N41" s="149">
        <v>45962</v>
      </c>
      <c r="O41" s="149">
        <v>45992</v>
      </c>
      <c r="P41" s="149">
        <v>46023</v>
      </c>
      <c r="Q41" s="177" t="s">
        <v>208</v>
      </c>
      <c r="R41" s="178" t="s">
        <v>145</v>
      </c>
    </row>
    <row r="42" spans="1:21">
      <c r="A42" s="35" t="s">
        <v>214</v>
      </c>
      <c r="B42" s="65">
        <v>29909</v>
      </c>
      <c r="C42" s="65">
        <v>38190</v>
      </c>
      <c r="D42" s="36">
        <v>2406</v>
      </c>
      <c r="E42" s="36">
        <v>3125</v>
      </c>
      <c r="F42" s="36">
        <v>3909</v>
      </c>
      <c r="G42" s="36">
        <v>3066</v>
      </c>
      <c r="H42" s="36">
        <v>5460</v>
      </c>
      <c r="I42" s="36">
        <v>4288</v>
      </c>
      <c r="J42" s="36">
        <v>4495</v>
      </c>
      <c r="K42" s="36">
        <v>4677</v>
      </c>
      <c r="L42" s="36">
        <v>5284</v>
      </c>
      <c r="M42" s="36">
        <v>5094</v>
      </c>
      <c r="N42" s="36">
        <v>4443</v>
      </c>
      <c r="O42" s="36">
        <v>3423</v>
      </c>
      <c r="P42" s="36">
        <v>3939</v>
      </c>
      <c r="Q42" s="65">
        <v>31355</v>
      </c>
      <c r="R42" s="65">
        <v>18342</v>
      </c>
      <c r="U42" s="111"/>
    </row>
    <row r="43" spans="1:21">
      <c r="A43" s="35" t="s">
        <v>39</v>
      </c>
      <c r="B43" s="65">
        <v>115364</v>
      </c>
      <c r="C43" s="65">
        <v>137559</v>
      </c>
      <c r="D43" s="36">
        <v>9903</v>
      </c>
      <c r="E43" s="36">
        <v>11628</v>
      </c>
      <c r="F43" s="36">
        <v>12614</v>
      </c>
      <c r="G43" s="36">
        <v>10272</v>
      </c>
      <c r="H43" s="36">
        <v>14590</v>
      </c>
      <c r="I43" s="36">
        <v>13096</v>
      </c>
      <c r="J43" s="36">
        <v>15332</v>
      </c>
      <c r="K43" s="36">
        <v>13674</v>
      </c>
      <c r="L43" s="36">
        <v>13050</v>
      </c>
      <c r="M43" s="36">
        <v>11977</v>
      </c>
      <c r="N43" s="36">
        <v>12399</v>
      </c>
      <c r="O43" s="36">
        <v>12142</v>
      </c>
      <c r="P43" s="36">
        <v>14542</v>
      </c>
      <c r="Q43" s="65">
        <v>93116</v>
      </c>
      <c r="R43" s="65">
        <v>75359</v>
      </c>
      <c r="U43" s="111"/>
    </row>
    <row r="44" spans="1:21">
      <c r="A44" s="35" t="s">
        <v>40</v>
      </c>
      <c r="B44" s="65">
        <v>19241</v>
      </c>
      <c r="C44" s="65">
        <v>24226</v>
      </c>
      <c r="D44" s="36">
        <v>1599</v>
      </c>
      <c r="E44" s="36">
        <v>2046</v>
      </c>
      <c r="F44" s="36">
        <v>2402</v>
      </c>
      <c r="G44" s="36">
        <v>1952</v>
      </c>
      <c r="H44" s="36">
        <v>3642</v>
      </c>
      <c r="I44" s="36">
        <v>3056</v>
      </c>
      <c r="J44" s="36">
        <v>3212</v>
      </c>
      <c r="K44" s="36">
        <v>3112</v>
      </c>
      <c r="L44" s="36">
        <v>3613</v>
      </c>
      <c r="M44" s="36">
        <v>3117</v>
      </c>
      <c r="N44" s="36">
        <v>2797</v>
      </c>
      <c r="O44" s="36">
        <v>1949</v>
      </c>
      <c r="P44" s="36">
        <v>2315</v>
      </c>
      <c r="Q44" s="65">
        <v>20115</v>
      </c>
      <c r="R44" s="65">
        <v>11128</v>
      </c>
      <c r="U44" s="111"/>
    </row>
    <row r="45" spans="1:21">
      <c r="A45" s="163" t="s">
        <v>215</v>
      </c>
      <c r="B45" s="165">
        <v>164514</v>
      </c>
      <c r="C45" s="165">
        <v>199975</v>
      </c>
      <c r="D45" s="165">
        <v>13908</v>
      </c>
      <c r="E45" s="165">
        <v>16799</v>
      </c>
      <c r="F45" s="165">
        <v>18925</v>
      </c>
      <c r="G45" s="165">
        <v>15290</v>
      </c>
      <c r="H45" s="165">
        <v>23692</v>
      </c>
      <c r="I45" s="165">
        <v>20440</v>
      </c>
      <c r="J45" s="165">
        <v>23039</v>
      </c>
      <c r="K45" s="165">
        <v>21463</v>
      </c>
      <c r="L45" s="165">
        <v>21947</v>
      </c>
      <c r="M45" s="165">
        <v>20188</v>
      </c>
      <c r="N45" s="165">
        <v>19639</v>
      </c>
      <c r="O45" s="165">
        <v>17514</v>
      </c>
      <c r="P45" s="165">
        <v>20796</v>
      </c>
      <c r="Q45" s="182">
        <v>144586</v>
      </c>
      <c r="R45" s="182">
        <v>104829</v>
      </c>
      <c r="U45" s="111"/>
    </row>
    <row r="46" spans="1:21">
      <c r="A46" s="252" t="s">
        <v>216</v>
      </c>
      <c r="B46" s="252"/>
      <c r="C46" s="252"/>
      <c r="D46" s="252"/>
      <c r="E46" s="252"/>
      <c r="F46" s="252"/>
      <c r="G46" s="252"/>
      <c r="H46" s="252"/>
      <c r="I46" s="252"/>
      <c r="J46" s="252"/>
      <c r="K46" s="252"/>
      <c r="L46" s="252"/>
      <c r="M46" s="252"/>
      <c r="N46" s="252"/>
      <c r="O46" s="252"/>
      <c r="P46" s="252"/>
      <c r="Q46" s="252"/>
      <c r="R46" s="252"/>
    </row>
    <row r="52" spans="1:1">
      <c r="A52" s="66" t="s">
        <v>0</v>
      </c>
    </row>
    <row r="53" spans="1:1">
      <c r="A53" s="67"/>
    </row>
    <row r="55" spans="1:1">
      <c r="A55" s="4" t="s">
        <v>0</v>
      </c>
    </row>
  </sheetData>
  <sheetProtection algorithmName="SHA-512" hashValue="Traz14M2SCbh0mr/S7zmuQSxAJMYjHj47KGR5WDp8gxDtRHeP8bo4+yOKK0WvSZH4ybKEDpCC5DWPpPyws+VAQ==" saltValue="FBsufi3s55ysdglbkTVMlw==" spinCount="100000" sheet="1" objects="1" scenarios="1"/>
  <mergeCells count="1">
    <mergeCell ref="A46:R46"/>
  </mergeCells>
  <hyperlinks>
    <hyperlink ref="A12" location="Conditions!Condition__determined_1" display="Conditions Determined" xr:uid="{00000000-0004-0000-0500-000000000000}"/>
    <hyperlink ref="A10" location="Incoming_Conditions" display="Incoming Conditions - Net Conditions Received" xr:uid="{00000000-0004-0000-0500-000001000000}"/>
    <hyperlink ref="A11" location="Conditions!Conditions_On_hand" display="Conditions On Hand" xr:uid="{00000000-0004-0000-0500-000004000000}"/>
  </hyperlinks>
  <pageMargins left="0.7" right="0.7" top="0.75" bottom="0.75" header="0.3" footer="0.3"/>
  <pageSetup paperSize="9" scale="5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U34"/>
  <sheetViews>
    <sheetView showGridLines="0" zoomScale="90" zoomScaleNormal="90" workbookViewId="0"/>
  </sheetViews>
  <sheetFormatPr defaultColWidth="9.140625" defaultRowHeight="14.45"/>
  <cols>
    <col min="1" max="1" width="35.85546875" style="4" customWidth="1"/>
    <col min="2" max="4" width="10.5703125" style="4" customWidth="1"/>
    <col min="5" max="17" width="9.140625" style="4" customWidth="1"/>
    <col min="18" max="18" width="12" style="4" customWidth="1"/>
    <col min="19" max="16384" width="9.140625" style="4"/>
  </cols>
  <sheetData>
    <row r="1" spans="1:19" s="2" customFormat="1">
      <c r="A1" s="1"/>
      <c r="B1" s="1"/>
      <c r="C1" s="1"/>
      <c r="D1" s="1"/>
      <c r="E1" s="1"/>
      <c r="F1" s="1"/>
      <c r="G1" s="1"/>
      <c r="H1" s="1"/>
      <c r="I1" s="1"/>
      <c r="J1" s="1"/>
      <c r="K1" s="1"/>
      <c r="L1" s="1"/>
      <c r="M1" s="1"/>
      <c r="N1" s="1"/>
      <c r="O1" s="1"/>
      <c r="P1" s="1"/>
      <c r="Q1" s="1"/>
      <c r="R1" s="1"/>
    </row>
    <row r="2" spans="1:19" s="2" customFormat="1">
      <c r="A2" s="1"/>
      <c r="B2" s="1"/>
      <c r="C2" s="1"/>
      <c r="D2" s="1"/>
      <c r="E2" s="1"/>
      <c r="F2" s="1"/>
      <c r="G2" s="1"/>
      <c r="H2" s="1"/>
      <c r="I2" s="1"/>
      <c r="J2" s="1"/>
      <c r="K2" s="1"/>
      <c r="L2" s="1"/>
      <c r="M2" s="1"/>
      <c r="N2" s="1"/>
      <c r="O2" s="1"/>
      <c r="P2" s="1"/>
      <c r="Q2" s="1"/>
      <c r="R2" s="1"/>
    </row>
    <row r="3" spans="1:19" s="2" customFormat="1">
      <c r="A3" s="1"/>
      <c r="B3" s="1"/>
      <c r="C3" s="1"/>
      <c r="D3" s="1"/>
      <c r="E3" s="1"/>
      <c r="F3" s="1"/>
      <c r="G3" s="1"/>
      <c r="H3" s="1"/>
      <c r="I3" s="1"/>
      <c r="J3" s="1"/>
      <c r="K3" s="1"/>
      <c r="L3" s="1"/>
      <c r="M3" s="1"/>
      <c r="N3" s="1"/>
      <c r="O3" s="1"/>
      <c r="P3" s="1"/>
      <c r="Q3" s="1"/>
      <c r="R3" s="1"/>
    </row>
    <row r="4" spans="1:19" s="2" customFormat="1">
      <c r="A4" s="1"/>
      <c r="B4" s="1"/>
      <c r="C4" s="1"/>
      <c r="D4" s="1"/>
      <c r="E4" s="1"/>
      <c r="F4" s="1"/>
      <c r="G4" s="1"/>
      <c r="H4" s="1"/>
      <c r="I4" s="1"/>
      <c r="J4" s="1"/>
      <c r="K4" s="1"/>
      <c r="L4" s="1"/>
      <c r="M4" s="1"/>
      <c r="N4" s="1"/>
      <c r="O4" s="1"/>
      <c r="P4" s="1"/>
      <c r="Q4" s="1"/>
      <c r="R4" s="1"/>
    </row>
    <row r="5" spans="1:19" s="2" customFormat="1">
      <c r="A5" s="1"/>
      <c r="B5" s="1"/>
      <c r="C5" s="1"/>
      <c r="D5" s="1"/>
      <c r="E5" s="1"/>
      <c r="F5" s="1"/>
      <c r="G5" s="1"/>
      <c r="H5" s="1"/>
      <c r="I5" s="1"/>
      <c r="J5" s="1"/>
      <c r="K5" s="1"/>
      <c r="L5" s="1"/>
      <c r="M5" s="1"/>
      <c r="N5" s="1"/>
      <c r="O5" s="1"/>
      <c r="P5" s="1"/>
      <c r="Q5" s="1"/>
      <c r="R5" s="1"/>
    </row>
    <row r="6" spans="1:19" s="2" customFormat="1">
      <c r="A6" s="3"/>
      <c r="B6" s="3"/>
      <c r="C6" s="3"/>
      <c r="D6" s="3"/>
      <c r="E6" s="3"/>
      <c r="F6" s="3"/>
      <c r="G6" s="3"/>
      <c r="H6" s="3"/>
      <c r="I6" s="3"/>
      <c r="J6" s="3"/>
      <c r="K6" s="3"/>
      <c r="L6" s="3"/>
      <c r="M6" s="1"/>
      <c r="N6" s="1"/>
      <c r="O6" s="1"/>
      <c r="P6" s="1"/>
      <c r="Q6" s="1"/>
      <c r="R6" s="1"/>
      <c r="S6" s="11"/>
    </row>
    <row r="7" spans="1:19" s="2" customFormat="1">
      <c r="A7" s="3"/>
      <c r="B7" s="3"/>
      <c r="C7" s="3"/>
      <c r="D7" s="3"/>
      <c r="E7" s="3"/>
      <c r="F7" s="3"/>
      <c r="G7" s="3"/>
      <c r="H7" s="3"/>
      <c r="I7" s="3"/>
      <c r="J7" s="3"/>
      <c r="K7" s="3"/>
      <c r="L7" s="3"/>
      <c r="M7" s="1"/>
      <c r="N7" s="1"/>
      <c r="O7" s="1"/>
      <c r="P7" s="1"/>
      <c r="Q7" s="1"/>
      <c r="R7" s="1"/>
      <c r="S7" s="11"/>
    </row>
    <row r="8" spans="1:19">
      <c r="R8" s="120">
        <v>46053</v>
      </c>
    </row>
    <row r="9" spans="1:19" ht="18.600000000000001">
      <c r="A9" s="5" t="s">
        <v>26</v>
      </c>
    </row>
    <row r="10" spans="1:19">
      <c r="A10" s="188" t="s">
        <v>28</v>
      </c>
      <c r="E10" s="4" t="s">
        <v>0</v>
      </c>
    </row>
    <row r="26" spans="1:21">
      <c r="A26" s="183" t="s">
        <v>28</v>
      </c>
      <c r="B26" s="184" t="s">
        <v>32</v>
      </c>
      <c r="C26" s="184" t="s">
        <v>33</v>
      </c>
      <c r="D26" s="184" t="s">
        <v>34</v>
      </c>
      <c r="E26" s="149">
        <v>45658</v>
      </c>
      <c r="F26" s="149">
        <v>45689</v>
      </c>
      <c r="G26" s="149">
        <v>45717</v>
      </c>
      <c r="H26" s="149">
        <v>45748</v>
      </c>
      <c r="I26" s="149">
        <v>45778</v>
      </c>
      <c r="J26" s="149">
        <v>45809</v>
      </c>
      <c r="K26" s="149">
        <v>45839</v>
      </c>
      <c r="L26" s="149">
        <v>45870</v>
      </c>
      <c r="M26" s="149">
        <v>45901</v>
      </c>
      <c r="N26" s="149">
        <v>45931</v>
      </c>
      <c r="O26" s="149">
        <v>45962</v>
      </c>
      <c r="P26" s="149">
        <v>45992</v>
      </c>
      <c r="Q26" s="149">
        <v>46023</v>
      </c>
    </row>
    <row r="27" spans="1:21">
      <c r="A27" s="46" t="s">
        <v>38</v>
      </c>
      <c r="B27" s="47">
        <v>0.56799999999999995</v>
      </c>
      <c r="C27" s="47">
        <v>0.629</v>
      </c>
      <c r="D27" s="47">
        <v>0.58499999999999996</v>
      </c>
      <c r="E27" s="48">
        <v>0.56000000000000005</v>
      </c>
      <c r="F27" s="48">
        <v>0.55300000000000005</v>
      </c>
      <c r="G27" s="48">
        <v>0.57699999999999996</v>
      </c>
      <c r="H27" s="48">
        <v>0.58399999999999996</v>
      </c>
      <c r="I27" s="48">
        <v>0.57199999999999995</v>
      </c>
      <c r="J27" s="48">
        <v>0.59499999999999997</v>
      </c>
      <c r="K27" s="48">
        <v>0.59499999999999997</v>
      </c>
      <c r="L27" s="48">
        <v>0.61</v>
      </c>
      <c r="M27" s="48">
        <v>0.57399999999999995</v>
      </c>
      <c r="N27" s="48">
        <v>0.59599999999999997</v>
      </c>
      <c r="O27" s="48">
        <v>0.59299999999999997</v>
      </c>
      <c r="P27" s="48">
        <v>0.6</v>
      </c>
      <c r="Q27" s="48">
        <v>0.54</v>
      </c>
    </row>
    <row r="28" spans="1:21">
      <c r="A28" s="46" t="s">
        <v>39</v>
      </c>
      <c r="B28" s="47">
        <v>0.82399999999999995</v>
      </c>
      <c r="C28" s="47">
        <v>0.85599999999999998</v>
      </c>
      <c r="D28" s="47">
        <v>0.83099999999999996</v>
      </c>
      <c r="E28" s="48">
        <v>0.84299999999999997</v>
      </c>
      <c r="F28" s="48">
        <v>0.83299999999999996</v>
      </c>
      <c r="G28" s="48">
        <v>0.82799999999999996</v>
      </c>
      <c r="H28" s="48">
        <v>0.83099999999999996</v>
      </c>
      <c r="I28" s="48">
        <v>0.81699999999999995</v>
      </c>
      <c r="J28" s="48">
        <v>0.79800000000000004</v>
      </c>
      <c r="K28" s="48">
        <v>0.76700000000000002</v>
      </c>
      <c r="L28" s="48">
        <v>0.74199999999999999</v>
      </c>
      <c r="M28" s="48">
        <v>0.749</v>
      </c>
      <c r="N28" s="48">
        <v>0.74</v>
      </c>
      <c r="O28" s="48">
        <v>0.73099999999999998</v>
      </c>
      <c r="P28" s="48">
        <v>0.75</v>
      </c>
      <c r="Q28" s="48">
        <v>0.73</v>
      </c>
    </row>
    <row r="29" spans="1:21">
      <c r="A29" s="46" t="s">
        <v>40</v>
      </c>
      <c r="B29" s="47">
        <v>0.46600000000000003</v>
      </c>
      <c r="C29" s="47">
        <v>0.51200000000000001</v>
      </c>
      <c r="D29" s="47">
        <v>0.42799999999999999</v>
      </c>
      <c r="E29" s="48">
        <v>0.45200000000000001</v>
      </c>
      <c r="F29" s="48">
        <v>0.44400000000000001</v>
      </c>
      <c r="G29" s="48">
        <v>0.436</v>
      </c>
      <c r="H29" s="48">
        <v>0.41599999999999998</v>
      </c>
      <c r="I29" s="48">
        <v>0.38900000000000001</v>
      </c>
      <c r="J29" s="48">
        <v>0.40200000000000002</v>
      </c>
      <c r="K29" s="48">
        <v>0.46800000000000003</v>
      </c>
      <c r="L29" s="48">
        <v>0.45</v>
      </c>
      <c r="M29" s="48">
        <v>0.41799999999999998</v>
      </c>
      <c r="N29" s="48">
        <v>0.43</v>
      </c>
      <c r="O29" s="48">
        <v>0.45900000000000002</v>
      </c>
      <c r="P29" s="48">
        <v>0.46</v>
      </c>
      <c r="Q29" s="48">
        <v>0.37</v>
      </c>
      <c r="U29" s="49"/>
    </row>
    <row r="30" spans="1:21">
      <c r="A30" s="50" t="s">
        <v>217</v>
      </c>
      <c r="B30" s="51">
        <v>0.74</v>
      </c>
      <c r="C30" s="51">
        <v>0.77400000000000002</v>
      </c>
      <c r="D30" s="51">
        <v>0.73499999999999999</v>
      </c>
      <c r="E30" s="52">
        <v>0.749</v>
      </c>
      <c r="F30" s="52">
        <v>0.73399999999999999</v>
      </c>
      <c r="G30" s="52">
        <v>0.72599999999999998</v>
      </c>
      <c r="H30" s="52">
        <v>0.72899999999999998</v>
      </c>
      <c r="I30" s="52">
        <v>0.69499999999999995</v>
      </c>
      <c r="J30" s="52">
        <v>0.69599999999999995</v>
      </c>
      <c r="K30" s="52">
        <v>0.69199999999999995</v>
      </c>
      <c r="L30" s="52">
        <v>0.67100000000000004</v>
      </c>
      <c r="M30" s="52">
        <v>0.65200000000000002</v>
      </c>
      <c r="N30" s="52">
        <v>0.65600000000000003</v>
      </c>
      <c r="O30" s="52">
        <v>0.66100000000000003</v>
      </c>
      <c r="P30" s="52">
        <v>0.69</v>
      </c>
      <c r="Q30" s="52">
        <v>0.66</v>
      </c>
    </row>
    <row r="31" spans="1:21">
      <c r="A31" s="253" t="s">
        <v>218</v>
      </c>
      <c r="B31" s="253"/>
      <c r="C31" s="253"/>
      <c r="D31" s="253"/>
      <c r="E31" s="253"/>
      <c r="F31" s="253"/>
      <c r="G31" s="253"/>
      <c r="H31" s="253"/>
      <c r="I31" s="253"/>
      <c r="J31" s="253"/>
      <c r="K31" s="253"/>
      <c r="L31" s="253"/>
      <c r="M31" s="253"/>
      <c r="N31" s="253"/>
      <c r="O31" s="253"/>
      <c r="P31" s="253"/>
      <c r="Q31" s="253"/>
    </row>
    <row r="32" spans="1:21">
      <c r="A32" s="254" t="s">
        <v>219</v>
      </c>
      <c r="B32" s="254"/>
      <c r="C32" s="254"/>
      <c r="D32" s="254"/>
      <c r="E32" s="254"/>
      <c r="F32" s="254"/>
      <c r="G32" s="254"/>
      <c r="H32" s="254"/>
      <c r="I32" s="254"/>
      <c r="J32" s="254"/>
      <c r="K32" s="254"/>
      <c r="L32" s="254"/>
      <c r="M32" s="254"/>
      <c r="N32" s="254"/>
      <c r="O32" s="254"/>
      <c r="P32" s="254"/>
      <c r="Q32" s="254"/>
    </row>
    <row r="33" spans="1:17">
      <c r="A33" s="254" t="s">
        <v>220</v>
      </c>
      <c r="B33" s="254"/>
      <c r="C33" s="254"/>
      <c r="D33" s="254"/>
      <c r="E33" s="254"/>
      <c r="F33" s="254"/>
      <c r="G33" s="254"/>
      <c r="H33" s="254"/>
      <c r="I33" s="254"/>
      <c r="J33" s="254"/>
      <c r="K33" s="254"/>
      <c r="L33" s="254"/>
      <c r="M33" s="254"/>
      <c r="N33" s="254"/>
      <c r="O33" s="254"/>
      <c r="P33" s="254"/>
      <c r="Q33" s="254"/>
    </row>
    <row r="34" spans="1:17">
      <c r="A34" s="53"/>
      <c r="B34" s="54"/>
      <c r="C34" s="54"/>
      <c r="D34" s="54"/>
      <c r="E34" s="54"/>
      <c r="F34" s="54"/>
      <c r="G34" s="54"/>
      <c r="H34" s="54"/>
      <c r="K34" s="54"/>
      <c r="L34" s="54"/>
      <c r="M34" s="54"/>
    </row>
  </sheetData>
  <sheetProtection algorithmName="SHA-512" hashValue="FdbPcsjZhIjQdHRcaHeQdqwatcbGmcZvKgUO+84jV5EFIeEqf551UozhN8/mT0LEScmgnp49+EFVgeOptuniMQ==" saltValue="TDT51ePeX2/ppdCi0l/vzg==" spinCount="100000" sheet="1" objects="1" scenarios="1"/>
  <mergeCells count="3">
    <mergeCell ref="A31:Q31"/>
    <mergeCell ref="A32:Q32"/>
    <mergeCell ref="A33:Q33"/>
  </mergeCells>
  <hyperlinks>
    <hyperlink ref="A10" location="'Acceptance Rates '!Condition_Acceptance_Rates" display="Condition Acceptance Rates" xr:uid="{00000000-0004-0000-0600-000000000000}"/>
  </hyperlinks>
  <pageMargins left="0.7" right="0.7" top="0.75" bottom="0.75" header="0.3" footer="0.3"/>
  <pageSetup paperSize="9" scale="6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717ece-99f1-449f-bed7-f0425daa81cd" xsi:nil="true"/>
    <lcf76f155ced4ddcb4097134ff3c332f xmlns="dfe3cae2-d275-45a2-908a-4e8e6922ba5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8BE5ED99E4A44DB074EE03A5A88F3F" ma:contentTypeVersion="14" ma:contentTypeDescription="Create a new document." ma:contentTypeScope="" ma:versionID="0c01dae2b9666a2e6c43f0ce6cc7c72d">
  <xsd:schema xmlns:xsd="http://www.w3.org/2001/XMLSchema" xmlns:xs="http://www.w3.org/2001/XMLSchema" xmlns:p="http://schemas.microsoft.com/office/2006/metadata/properties" xmlns:ns2="dfe3cae2-d275-45a2-908a-4e8e6922ba57" xmlns:ns3="44717ece-99f1-449f-bed7-f0425daa81cd" targetNamespace="http://schemas.microsoft.com/office/2006/metadata/properties" ma:root="true" ma:fieldsID="d31463a1b338462a7f2dc7bbc7f30145" ns2:_="" ns3:_="">
    <xsd:import namespace="dfe3cae2-d275-45a2-908a-4e8e6922ba57"/>
    <xsd:import namespace="44717ece-99f1-449f-bed7-f0425daa8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cae2-d275-45a2-908a-4e8e6922b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21c75f-0309-4bcc-a96d-4c0478fdd3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7ece-99f1-449f-bed7-f0425daa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c797fa3-ea4a-4287-9dc5-5c6e288ca8c4}" ma:internalName="TaxCatchAll" ma:showField="CatchAllData" ma:web="44717ece-99f1-449f-bed7-f0425daa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487EEE-7932-4F3E-AAF3-08577A1263C8}"/>
</file>

<file path=customXml/itemProps2.xml><?xml version="1.0" encoding="utf-8"?>
<ds:datastoreItem xmlns:ds="http://schemas.openxmlformats.org/officeDocument/2006/customXml" ds:itemID="{E55CF18A-C657-44F9-904E-F02A57E2EE24}"/>
</file>

<file path=customXml/itemProps3.xml><?xml version="1.0" encoding="utf-8"?>
<ds:datastoreItem xmlns:ds="http://schemas.openxmlformats.org/officeDocument/2006/customXml" ds:itemID="{10B6F939-199E-4AC4-B68F-66FEBEC1B305}"/>
</file>

<file path=docProps/app.xml><?xml version="1.0" encoding="utf-8"?>
<Properties xmlns="http://schemas.openxmlformats.org/officeDocument/2006/extended-properties" xmlns:vt="http://schemas.openxmlformats.org/officeDocument/2006/docPropsVTypes">
  <Application>Microsoft Excel Online</Application>
  <Manager/>
  <Company>Australian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Dayna</dc:creator>
  <cp:keywords/>
  <dc:description/>
  <cp:lastModifiedBy/>
  <cp:revision/>
  <dcterms:created xsi:type="dcterms:W3CDTF">2022-05-18T00:31:39Z</dcterms:created>
  <dcterms:modified xsi:type="dcterms:W3CDTF">2026-02-18T00:48:56Z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0x010100378BE5ED99E4A44DB074EE03A5A88F3F</vt:lpwstr>
  </property>
  <property fmtid="{D5CDD505-2E9C-101B-9397-08002B2CF9AE}" pid="3" name="MediaServiceImageTags">
    <vt:lpwstr/>
  </property>
</Properties>
</file>